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3"/>
  </bookViews>
  <sheets>
    <sheet name="Титульный" sheetId="1" r:id="rId1"/>
    <sheet name="1 " sheetId="2" r:id="rId2"/>
    <sheet name="2" sheetId="3" r:id="rId3"/>
    <sheet name="3" sheetId="4" r:id="rId4"/>
    <sheet name="4" sheetId="5" r:id="rId5"/>
  </sheets>
  <definedNames>
    <definedName name="_xlnm.Print_Area" localSheetId="2">'2'!$A$1:$O$21</definedName>
  </definedNames>
  <calcPr fullCalcOnLoad="1"/>
</workbook>
</file>

<file path=xl/sharedStrings.xml><?xml version="1.0" encoding="utf-8"?>
<sst xmlns="http://schemas.openxmlformats.org/spreadsheetml/2006/main" count="288" uniqueCount="80">
  <si>
    <t xml:space="preserve">ПРИМЕРНОЕ ДВУХНЕДЕЛЬНОЕ МЕНЮ ДЛЯ ОБУЧАЮЩИХСЯ В ОБЩЕОБРАЗОВАТЕЛЬНЫХ УЧРЕЖДЕНИЯХ С 1-4 КЛАССЫ </t>
  </si>
  <si>
    <t>№ рец.</t>
  </si>
  <si>
    <t>Наименование блюд</t>
  </si>
  <si>
    <t>Выход</t>
  </si>
  <si>
    <t>Белки, г</t>
  </si>
  <si>
    <t>Жиры, г</t>
  </si>
  <si>
    <t>Углеводы, г</t>
  </si>
  <si>
    <t>Калорийность, ккал</t>
  </si>
  <si>
    <t>Витамин В1, мг</t>
  </si>
  <si>
    <t>Витамин С, мг</t>
  </si>
  <si>
    <t>Витамин А, мг</t>
  </si>
  <si>
    <t>Витамин Е, мг</t>
  </si>
  <si>
    <t>Ca, мг</t>
  </si>
  <si>
    <t>Р, мг</t>
  </si>
  <si>
    <t>Mg, мг</t>
  </si>
  <si>
    <t>Fe, мг</t>
  </si>
  <si>
    <t>-</t>
  </si>
  <si>
    <t>1-ая неделя</t>
  </si>
  <si>
    <t>1 день</t>
  </si>
  <si>
    <t>Итого:</t>
  </si>
  <si>
    <t>2 день</t>
  </si>
  <si>
    <t>3 день</t>
  </si>
  <si>
    <t>4 день</t>
  </si>
  <si>
    <t>5 день</t>
  </si>
  <si>
    <t>6 день</t>
  </si>
  <si>
    <t>2-ая неделя</t>
  </si>
  <si>
    <t>ФРУКТЫ</t>
  </si>
  <si>
    <t>Для организации бесплатного горячего питания (горячих завтраков) для обучающихся начальных классов</t>
  </si>
  <si>
    <t>ХЛЕБ ПШЕНИЧНЫЙ</t>
  </si>
  <si>
    <t>150/50</t>
  </si>
  <si>
    <t>СЫР ПОРЦИЯМИ</t>
  </si>
  <si>
    <t>Средняя за первую неделю:</t>
  </si>
  <si>
    <t>Средняя за вторую неделю:</t>
  </si>
  <si>
    <t>Средняя за две недели:</t>
  </si>
  <si>
    <t xml:space="preserve">КОТЛЕТЫ КУРИНЫЕ С СОУСОМ </t>
  </si>
  <si>
    <t>ПЛОВ ИЗ ПТИЦЫ</t>
  </si>
  <si>
    <t>Примерное двенадцатидневное меню</t>
  </si>
  <si>
    <t>200/8/7</t>
  </si>
  <si>
    <t>200/8</t>
  </si>
  <si>
    <t>Витамин А,  рет,экв/сут</t>
  </si>
  <si>
    <t xml:space="preserve">ЧАЙ ЧЕРНЫЙ С САХАРОМ </t>
  </si>
  <si>
    <t>"УТВЕРЖДАЮ"</t>
  </si>
  <si>
    <t>Директор ООО "ГРАНД"</t>
  </si>
  <si>
    <t>"___" ______________ 20___ г.</t>
  </si>
  <si>
    <t>60/30</t>
  </si>
  <si>
    <t>МАКАРОННЫЕ ИЗДЕЛИЯ ОТВАРНЫЕ С МАСЛОМ</t>
  </si>
  <si>
    <t>ПТИЦА ТУШЕНАЯ В СОУСЕ</t>
  </si>
  <si>
    <t>40/40</t>
  </si>
  <si>
    <t>150/3</t>
  </si>
  <si>
    <t>САЛАТ ИЗ МОРКОВИ</t>
  </si>
  <si>
    <t>ЧАЙ ЧЕРНЫЙ  С САХАРОМ, ЛИМОНОМ</t>
  </si>
  <si>
    <t>КОМПОТ ИЗ СМЕСИ СУХОФРУКТОВ</t>
  </si>
  <si>
    <t>КИСЕЛЬ</t>
  </si>
  <si>
    <t>САЛАТ ВИТАМИННЫЙ</t>
  </si>
  <si>
    <t>РАГУ ИЗ ПТИЦЫ</t>
  </si>
  <si>
    <t>_____________ /Васянина Ю.С../</t>
  </si>
  <si>
    <t xml:space="preserve">общеобразовательных организаций Республики Татарстан на 2023 учебный год </t>
  </si>
  <si>
    <t>ТЕФТЕЛИ ГОВЯЖЬИ С СОУСОМ</t>
  </si>
  <si>
    <t>2Н</t>
  </si>
  <si>
    <t>"СОГЛАСОВАНО"</t>
  </si>
  <si>
    <t>Директор МБОУ СОШ №____</t>
  </si>
  <si>
    <t>_____________________________</t>
  </si>
  <si>
    <t>"___"  _______________20___г</t>
  </si>
  <si>
    <t>САЛАТ ИЗ БЕЛОКОЧАННОЙ КАПУСТЫ</t>
  </si>
  <si>
    <t>РЫБА, ТУШЕННАЯ В ТОМАТЕ С ОВОЩАМИ</t>
  </si>
  <si>
    <t>ХЛЕБ ДАРНИЦКИЙ</t>
  </si>
  <si>
    <t>КАРТОФЕЛЬНОЕ ПЮРЕ</t>
  </si>
  <si>
    <t>ПР</t>
  </si>
  <si>
    <t>ПЕЧЕНЬЕ</t>
  </si>
  <si>
    <t>СОСИСКИ ГОВЯЖЬИ "ХАЛЯЛЬ" ОТВАРНЫЕ С СОУСОМ</t>
  </si>
  <si>
    <t>БИТОЧКИ РЫБНЫЕ С СОУСОМ</t>
  </si>
  <si>
    <t>347Н</t>
  </si>
  <si>
    <t>КОТЛЕТЫ ШКОЛЬНЫЕ С СОУСОМ</t>
  </si>
  <si>
    <t>КАША РАССЫПЧАТАЯ ПШЕНИЧНАЯ С МАСЛОМ</t>
  </si>
  <si>
    <t>КАША ВЯЗКАЯ МОЛОЧНАЯ "ДРУЖБА" С МАСЛОМ</t>
  </si>
  <si>
    <t>200/5</t>
  </si>
  <si>
    <t>КАША РАССЫПЧАТАЯ ГРЕЧНЕВАЯ С МАСЛОМ</t>
  </si>
  <si>
    <t>САЛАТ ИЗ СВЕКЛЫ ОТВАРНОЙ</t>
  </si>
  <si>
    <t>ЧАЙ ЧЕРНЫЙ С САХАРОМ, ЛИМОНОМ</t>
  </si>
  <si>
    <t>90 (50/40)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</si>
</sst>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  <numFmt numFmtId="167" formatCode="0.0"/>
    <numFmt numFmtId="168" formatCode="[$-FC19]d\ mmmm\ yyyy\ &quot;г.&quot;"/>
    <numFmt numFmtId="169" formatCode="#,##0.00\ _₽"/>
    <numFmt numFmtId="170" formatCode="0.00000"/>
    <numFmt numFmtId="171" formatCode="0.0000"/>
    <numFmt numFmtId="172" formatCode="0.0000000"/>
    <numFmt numFmtId="173" formatCode="0.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48" fillId="0" borderId="0" xfId="0" applyFont="1" applyAlignment="1">
      <alignment/>
    </xf>
    <xf numFmtId="0" fontId="47" fillId="0" borderId="10" xfId="0" applyFont="1" applyBorder="1" applyAlignment="1">
      <alignment horizontal="right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9" fillId="0" borderId="0" xfId="0" applyFont="1" applyAlignment="1">
      <alignment/>
    </xf>
    <xf numFmtId="0" fontId="46" fillId="0" borderId="10" xfId="0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166" fontId="46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0" fillId="0" borderId="0" xfId="0" applyFont="1" applyFill="1" applyAlignment="1">
      <alignment horizontal="right"/>
    </xf>
    <xf numFmtId="0" fontId="47" fillId="0" borderId="0" xfId="0" applyFont="1" applyFill="1" applyAlignment="1">
      <alignment horizontal="right"/>
    </xf>
    <xf numFmtId="166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right" vertical="center" wrapText="1"/>
    </xf>
    <xf numFmtId="0" fontId="46" fillId="33" borderId="0" xfId="0" applyFont="1" applyFill="1" applyAlignment="1">
      <alignment vertical="center"/>
    </xf>
    <xf numFmtId="0" fontId="47" fillId="0" borderId="11" xfId="0" applyFont="1" applyBorder="1" applyAlignment="1">
      <alignment horizontal="left" vertical="center" wrapText="1"/>
    </xf>
    <xf numFmtId="0" fontId="46" fillId="4" borderId="10" xfId="0" applyFont="1" applyFill="1" applyBorder="1" applyAlignment="1">
      <alignment horizontal="center" vertical="center" wrapText="1"/>
    </xf>
    <xf numFmtId="166" fontId="47" fillId="0" borderId="10" xfId="0" applyNumberFormat="1" applyFont="1" applyBorder="1" applyAlignment="1">
      <alignment horizontal="center" vertical="center" wrapText="1"/>
    </xf>
    <xf numFmtId="166" fontId="47" fillId="33" borderId="10" xfId="0" applyNumberFormat="1" applyFont="1" applyFill="1" applyBorder="1" applyAlignment="1">
      <alignment horizontal="center" vertical="center"/>
    </xf>
    <xf numFmtId="166" fontId="47" fillId="0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0" fillId="0" borderId="0" xfId="0" applyFont="1" applyFill="1" applyAlignment="1">
      <alignment horizontal="right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6" fillId="4" borderId="11" xfId="0" applyFont="1" applyFill="1" applyBorder="1" applyAlignment="1">
      <alignment horizontal="left" vertical="center" wrapText="1"/>
    </xf>
    <xf numFmtId="0" fontId="46" fillId="4" borderId="12" xfId="0" applyFont="1" applyFill="1" applyBorder="1" applyAlignment="1">
      <alignment horizontal="left" vertical="center" wrapText="1"/>
    </xf>
    <xf numFmtId="0" fontId="46" fillId="4" borderId="13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6384" width="9.140625" style="13" customWidth="1"/>
  </cols>
  <sheetData>
    <row r="1" spans="1:15" ht="18.75">
      <c r="A1" s="17"/>
      <c r="B1" s="45" t="s">
        <v>59</v>
      </c>
      <c r="C1" s="45"/>
      <c r="D1" s="45"/>
      <c r="E1" s="45"/>
      <c r="I1" s="18"/>
      <c r="J1" s="40" t="s">
        <v>41</v>
      </c>
      <c r="K1" s="40"/>
      <c r="L1" s="40"/>
      <c r="M1" s="40"/>
      <c r="N1" s="40"/>
      <c r="O1" s="40"/>
    </row>
    <row r="2" spans="1:15" ht="15.75">
      <c r="A2" s="19"/>
      <c r="B2" s="46" t="s">
        <v>60</v>
      </c>
      <c r="C2" s="46"/>
      <c r="D2" s="46"/>
      <c r="E2" s="46"/>
      <c r="I2" s="41" t="s">
        <v>42</v>
      </c>
      <c r="J2" s="41"/>
      <c r="K2" s="41"/>
      <c r="L2" s="41"/>
      <c r="M2" s="41"/>
      <c r="N2" s="41"/>
      <c r="O2" s="41"/>
    </row>
    <row r="3" spans="1:15" ht="15.75">
      <c r="A3" s="20"/>
      <c r="B3" s="38"/>
      <c r="C3" s="38"/>
      <c r="D3" s="38"/>
      <c r="E3" s="38"/>
      <c r="I3" s="18"/>
      <c r="J3" s="26"/>
      <c r="K3" s="26"/>
      <c r="L3" s="26"/>
      <c r="M3" s="27"/>
      <c r="N3" s="28"/>
      <c r="O3" s="28"/>
    </row>
    <row r="4" spans="1:15" ht="15.75">
      <c r="A4" s="19"/>
      <c r="B4" s="38" t="s">
        <v>61</v>
      </c>
      <c r="C4" s="38"/>
      <c r="D4" s="38"/>
      <c r="E4" s="38"/>
      <c r="I4" s="18"/>
      <c r="J4" s="41" t="s">
        <v>55</v>
      </c>
      <c r="K4" s="41"/>
      <c r="L4" s="41"/>
      <c r="M4" s="41"/>
      <c r="N4" s="41"/>
      <c r="O4" s="41"/>
    </row>
    <row r="5" spans="1:15" ht="15.75">
      <c r="A5" s="20"/>
      <c r="B5" s="38" t="s">
        <v>62</v>
      </c>
      <c r="C5" s="38"/>
      <c r="D5" s="38"/>
      <c r="E5" s="38"/>
      <c r="I5" s="18"/>
      <c r="J5" s="42" t="s">
        <v>43</v>
      </c>
      <c r="K5" s="42"/>
      <c r="L5" s="42"/>
      <c r="M5" s="42"/>
      <c r="N5" s="42"/>
      <c r="O5" s="42"/>
    </row>
    <row r="6" ht="15.75">
      <c r="A6" s="21"/>
    </row>
    <row r="7" ht="15.75">
      <c r="A7" s="21"/>
    </row>
    <row r="17" spans="4:12" ht="25.5">
      <c r="D17" s="43" t="s">
        <v>36</v>
      </c>
      <c r="E17" s="43"/>
      <c r="F17" s="43"/>
      <c r="G17" s="43"/>
      <c r="H17" s="43"/>
      <c r="I17" s="43"/>
      <c r="J17" s="43"/>
      <c r="K17" s="43"/>
      <c r="L17" s="43"/>
    </row>
    <row r="19" spans="1:15" ht="18.75">
      <c r="A19" s="44" t="s">
        <v>27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1:15" ht="18.75" customHeight="1">
      <c r="A20" s="39" t="s">
        <v>56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</sheetData>
  <sheetProtection/>
  <mergeCells count="12">
    <mergeCell ref="B2:E2"/>
    <mergeCell ref="B3:E3"/>
    <mergeCell ref="B4:E4"/>
    <mergeCell ref="B5:E5"/>
    <mergeCell ref="A20:O21"/>
    <mergeCell ref="J1:O1"/>
    <mergeCell ref="I2:O2"/>
    <mergeCell ref="J4:O4"/>
    <mergeCell ref="J5:O5"/>
    <mergeCell ref="D17:L17"/>
    <mergeCell ref="A19:O19"/>
    <mergeCell ref="B1:E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110" zoomScaleNormal="110" zoomScalePageLayoutView="0" workbookViewId="0" topLeftCell="A7">
      <selection activeCell="C23" sqref="C23"/>
    </sheetView>
  </sheetViews>
  <sheetFormatPr defaultColWidth="9.140625" defaultRowHeight="15"/>
  <cols>
    <col min="1" max="1" width="4.7109375" style="4" customWidth="1"/>
    <col min="2" max="2" width="38.57421875" style="4" customWidth="1"/>
    <col min="3" max="3" width="6.7109375" style="5" customWidth="1"/>
    <col min="4" max="5" width="6.28125" style="5" customWidth="1"/>
    <col min="6" max="6" width="7.00390625" style="5" customWidth="1"/>
    <col min="7" max="7" width="9.421875" style="5" customWidth="1"/>
    <col min="8" max="9" width="8.7109375" style="5" customWidth="1"/>
    <col min="10" max="10" width="8.28125" style="5" bestFit="1" customWidth="1"/>
    <col min="11" max="11" width="8.140625" style="5" customWidth="1"/>
    <col min="12" max="12" width="6.7109375" style="5" bestFit="1" customWidth="1"/>
    <col min="13" max="13" width="7.00390625" style="5" bestFit="1" customWidth="1"/>
    <col min="14" max="14" width="6.8515625" style="5" customWidth="1"/>
    <col min="15" max="15" width="5.57421875" style="5" bestFit="1" customWidth="1"/>
    <col min="16" max="16384" width="9.140625" style="4" customWidth="1"/>
  </cols>
  <sheetData>
    <row r="1" spans="1:15" s="1" customFormat="1" ht="26.2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3" customFormat="1" ht="4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39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s="3" customFormat="1" ht="19.5" customHeight="1">
      <c r="A3" s="34"/>
      <c r="B3" s="47" t="s">
        <v>17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</row>
    <row r="4" spans="1:15" s="3" customFormat="1" ht="12">
      <c r="A4" s="34"/>
      <c r="B4" s="47" t="s">
        <v>18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/>
    </row>
    <row r="5" spans="1:15" s="11" customFormat="1" ht="12">
      <c r="A5" s="8">
        <v>45</v>
      </c>
      <c r="B5" s="9" t="s">
        <v>63</v>
      </c>
      <c r="C5" s="10">
        <v>60</v>
      </c>
      <c r="D5" s="29">
        <v>1.186</v>
      </c>
      <c r="E5" s="29">
        <v>2.95</v>
      </c>
      <c r="F5" s="29">
        <v>6.76</v>
      </c>
      <c r="G5" s="29">
        <v>35.8</v>
      </c>
      <c r="H5" s="29">
        <v>0.012</v>
      </c>
      <c r="I5" s="29">
        <v>1.51</v>
      </c>
      <c r="J5" s="29" t="s">
        <v>16</v>
      </c>
      <c r="K5" s="29">
        <v>5.06</v>
      </c>
      <c r="L5" s="29">
        <v>17.3</v>
      </c>
      <c r="M5" s="29">
        <v>16.7</v>
      </c>
      <c r="N5" s="29">
        <v>17</v>
      </c>
      <c r="O5" s="29">
        <v>0.3</v>
      </c>
    </row>
    <row r="6" spans="1:15" s="11" customFormat="1" ht="12">
      <c r="A6" s="8">
        <v>291</v>
      </c>
      <c r="B6" s="9" t="s">
        <v>35</v>
      </c>
      <c r="C6" s="10" t="s">
        <v>29</v>
      </c>
      <c r="D6" s="29">
        <v>15.7</v>
      </c>
      <c r="E6" s="29">
        <v>19.55</v>
      </c>
      <c r="F6" s="29">
        <v>46.414</v>
      </c>
      <c r="G6" s="29">
        <v>377.67</v>
      </c>
      <c r="H6" s="29">
        <v>0.24</v>
      </c>
      <c r="I6" s="29">
        <v>13.98</v>
      </c>
      <c r="J6" s="29">
        <v>174.8</v>
      </c>
      <c r="K6" s="29" t="s">
        <v>16</v>
      </c>
      <c r="L6" s="29">
        <v>246.09</v>
      </c>
      <c r="M6" s="29">
        <v>224.93</v>
      </c>
      <c r="N6" s="29">
        <v>37.93</v>
      </c>
      <c r="O6" s="29">
        <v>2.7</v>
      </c>
    </row>
    <row r="7" spans="1:15" s="11" customFormat="1" ht="12">
      <c r="A7" s="8">
        <v>377</v>
      </c>
      <c r="B7" s="12" t="s">
        <v>78</v>
      </c>
      <c r="C7" s="10" t="s">
        <v>37</v>
      </c>
      <c r="D7" s="29">
        <v>0.13</v>
      </c>
      <c r="E7" s="29">
        <v>0.02</v>
      </c>
      <c r="F7" s="29">
        <v>15.2</v>
      </c>
      <c r="G7" s="29">
        <v>62</v>
      </c>
      <c r="H7" s="29">
        <v>0</v>
      </c>
      <c r="I7" s="29">
        <v>2.83</v>
      </c>
      <c r="J7" s="29">
        <v>0</v>
      </c>
      <c r="K7" s="29">
        <v>0.01</v>
      </c>
      <c r="L7" s="29">
        <v>14.2</v>
      </c>
      <c r="M7" s="29">
        <v>4.4</v>
      </c>
      <c r="N7" s="29">
        <v>2.4</v>
      </c>
      <c r="O7" s="29">
        <v>0.36</v>
      </c>
    </row>
    <row r="8" spans="1:15" s="11" customFormat="1" ht="12">
      <c r="A8" s="31" t="s">
        <v>67</v>
      </c>
      <c r="B8" s="12" t="s">
        <v>28</v>
      </c>
      <c r="C8" s="10">
        <v>30</v>
      </c>
      <c r="D8" s="29">
        <v>2.28</v>
      </c>
      <c r="E8" s="29">
        <v>0.24</v>
      </c>
      <c r="F8" s="29">
        <v>14.76</v>
      </c>
      <c r="G8" s="29">
        <v>70.2</v>
      </c>
      <c r="H8" s="29">
        <v>0.033</v>
      </c>
      <c r="I8" s="29" t="s">
        <v>16</v>
      </c>
      <c r="J8" s="29" t="s">
        <v>16</v>
      </c>
      <c r="K8" s="29">
        <v>0.33</v>
      </c>
      <c r="L8" s="29">
        <v>6</v>
      </c>
      <c r="M8" s="29">
        <v>19.5</v>
      </c>
      <c r="N8" s="29">
        <v>4.2</v>
      </c>
      <c r="O8" s="29">
        <v>0.33</v>
      </c>
    </row>
    <row r="9" spans="1:15" s="11" customFormat="1" ht="12">
      <c r="A9" s="31" t="s">
        <v>67</v>
      </c>
      <c r="B9" s="12" t="s">
        <v>65</v>
      </c>
      <c r="C9" s="10">
        <v>20</v>
      </c>
      <c r="D9" s="29">
        <v>1.6</v>
      </c>
      <c r="E9" s="29">
        <v>0.3</v>
      </c>
      <c r="F9" s="29">
        <v>8.02</v>
      </c>
      <c r="G9" s="29">
        <v>41.2</v>
      </c>
      <c r="H9" s="29">
        <v>0.05</v>
      </c>
      <c r="I9" s="29" t="s">
        <v>16</v>
      </c>
      <c r="J9" s="29" t="s">
        <v>16</v>
      </c>
      <c r="K9" s="29">
        <v>0.46</v>
      </c>
      <c r="L9" s="29">
        <v>6.6</v>
      </c>
      <c r="M9" s="29">
        <v>46.8</v>
      </c>
      <c r="N9" s="29">
        <v>13.2</v>
      </c>
      <c r="O9" s="29">
        <v>0.88</v>
      </c>
    </row>
    <row r="10" spans="1:15" s="3" customFormat="1" ht="12">
      <c r="A10" s="14"/>
      <c r="B10" s="14" t="s">
        <v>19</v>
      </c>
      <c r="C10" s="15"/>
      <c r="D10" s="22">
        <f>SUM(D5:D9)</f>
        <v>20.896</v>
      </c>
      <c r="E10" s="22">
        <f aca="true" t="shared" si="0" ref="E10:O10">SUM(E5:E9)</f>
        <v>23.06</v>
      </c>
      <c r="F10" s="22">
        <f t="shared" si="0"/>
        <v>91.154</v>
      </c>
      <c r="G10" s="22">
        <f t="shared" si="0"/>
        <v>586.8700000000001</v>
      </c>
      <c r="H10" s="22">
        <f t="shared" si="0"/>
        <v>0.335</v>
      </c>
      <c r="I10" s="22">
        <f t="shared" si="0"/>
        <v>18.32</v>
      </c>
      <c r="J10" s="22">
        <f t="shared" si="0"/>
        <v>174.8</v>
      </c>
      <c r="K10" s="22">
        <f t="shared" si="0"/>
        <v>5.859999999999999</v>
      </c>
      <c r="L10" s="22">
        <f t="shared" si="0"/>
        <v>290.19</v>
      </c>
      <c r="M10" s="22">
        <f t="shared" si="0"/>
        <v>312.33</v>
      </c>
      <c r="N10" s="22">
        <f t="shared" si="0"/>
        <v>74.73</v>
      </c>
      <c r="O10" s="22">
        <f t="shared" si="0"/>
        <v>4.57</v>
      </c>
    </row>
    <row r="12" spans="1:15" ht="12">
      <c r="A12" s="34"/>
      <c r="B12" s="47" t="s">
        <v>20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9"/>
    </row>
    <row r="13" spans="1:15" ht="12">
      <c r="A13" s="8">
        <v>279</v>
      </c>
      <c r="B13" s="9" t="s">
        <v>57</v>
      </c>
      <c r="C13" s="10" t="s">
        <v>44</v>
      </c>
      <c r="D13" s="29">
        <v>14.51</v>
      </c>
      <c r="E13" s="29">
        <v>14.67</v>
      </c>
      <c r="F13" s="29">
        <v>8.24</v>
      </c>
      <c r="G13" s="29">
        <v>198.62</v>
      </c>
      <c r="H13" s="29">
        <v>0.05</v>
      </c>
      <c r="I13" s="29">
        <v>15.36</v>
      </c>
      <c r="J13" s="29">
        <v>146.25</v>
      </c>
      <c r="K13" s="29">
        <v>0.39</v>
      </c>
      <c r="L13" s="29">
        <v>244.5</v>
      </c>
      <c r="M13" s="29">
        <v>112.35</v>
      </c>
      <c r="N13" s="29">
        <v>14.4</v>
      </c>
      <c r="O13" s="29">
        <v>1.2</v>
      </c>
    </row>
    <row r="14" spans="1:15" ht="12">
      <c r="A14" s="8">
        <v>312</v>
      </c>
      <c r="B14" s="12" t="s">
        <v>66</v>
      </c>
      <c r="C14" s="10">
        <v>150</v>
      </c>
      <c r="D14" s="29">
        <v>1.8</v>
      </c>
      <c r="E14" s="29">
        <v>6.8</v>
      </c>
      <c r="F14" s="29">
        <v>40.43</v>
      </c>
      <c r="G14" s="29">
        <v>209.33</v>
      </c>
      <c r="H14" s="29">
        <v>0.14</v>
      </c>
      <c r="I14" s="29">
        <v>9.16</v>
      </c>
      <c r="J14" s="29">
        <v>31.5</v>
      </c>
      <c r="K14" s="29">
        <v>0.243</v>
      </c>
      <c r="L14" s="29">
        <v>116.98</v>
      </c>
      <c r="M14" s="29">
        <v>156.6</v>
      </c>
      <c r="N14" s="29">
        <v>27.75</v>
      </c>
      <c r="O14" s="29">
        <v>1.0083333333333333</v>
      </c>
    </row>
    <row r="15" spans="1:15" ht="12">
      <c r="A15" s="8">
        <v>349</v>
      </c>
      <c r="B15" s="12" t="s">
        <v>51</v>
      </c>
      <c r="C15" s="10">
        <v>200</v>
      </c>
      <c r="D15" s="29">
        <v>1.16</v>
      </c>
      <c r="E15" s="29">
        <v>0.3</v>
      </c>
      <c r="F15" s="29">
        <v>37.12</v>
      </c>
      <c r="G15" s="29">
        <v>196.38</v>
      </c>
      <c r="H15" s="29">
        <v>0.02</v>
      </c>
      <c r="I15" s="29">
        <v>0.8</v>
      </c>
      <c r="J15" s="29" t="s">
        <v>16</v>
      </c>
      <c r="K15" s="29">
        <v>0.2</v>
      </c>
      <c r="L15" s="29">
        <v>5.84</v>
      </c>
      <c r="M15" s="29">
        <v>46</v>
      </c>
      <c r="N15" s="29">
        <v>33</v>
      </c>
      <c r="O15" s="29">
        <v>0.96</v>
      </c>
    </row>
    <row r="16" spans="1:15" ht="12">
      <c r="A16" s="31" t="s">
        <v>67</v>
      </c>
      <c r="B16" s="33" t="s">
        <v>68</v>
      </c>
      <c r="C16" s="30">
        <v>40</v>
      </c>
      <c r="D16" s="35">
        <v>2.36</v>
      </c>
      <c r="E16" s="35">
        <v>1.88</v>
      </c>
      <c r="F16" s="35">
        <v>30</v>
      </c>
      <c r="G16" s="35">
        <v>146.4</v>
      </c>
      <c r="H16" s="35">
        <v>0.032</v>
      </c>
      <c r="I16" s="35">
        <v>0</v>
      </c>
      <c r="J16" s="35">
        <v>2.4</v>
      </c>
      <c r="K16" s="35">
        <v>1.88</v>
      </c>
      <c r="L16" s="35">
        <v>4.4</v>
      </c>
      <c r="M16" s="35">
        <v>20</v>
      </c>
      <c r="N16" s="35">
        <v>3.6</v>
      </c>
      <c r="O16" s="35">
        <v>0.32</v>
      </c>
    </row>
    <row r="17" spans="1:15" ht="12">
      <c r="A17" s="31" t="s">
        <v>67</v>
      </c>
      <c r="B17" s="12" t="s">
        <v>28</v>
      </c>
      <c r="C17" s="10">
        <v>30</v>
      </c>
      <c r="D17" s="29">
        <v>2.28</v>
      </c>
      <c r="E17" s="29">
        <v>0.24</v>
      </c>
      <c r="F17" s="29">
        <v>14.76</v>
      </c>
      <c r="G17" s="29">
        <v>70.2</v>
      </c>
      <c r="H17" s="29">
        <v>0.033</v>
      </c>
      <c r="I17" s="29" t="s">
        <v>16</v>
      </c>
      <c r="J17" s="29" t="s">
        <v>16</v>
      </c>
      <c r="K17" s="29">
        <v>0.33</v>
      </c>
      <c r="L17" s="29">
        <v>6</v>
      </c>
      <c r="M17" s="29">
        <v>19.5</v>
      </c>
      <c r="N17" s="29">
        <v>4.2</v>
      </c>
      <c r="O17" s="29">
        <v>0.33</v>
      </c>
    </row>
    <row r="18" spans="1:15" ht="12">
      <c r="A18" s="31" t="s">
        <v>67</v>
      </c>
      <c r="B18" s="12" t="s">
        <v>65</v>
      </c>
      <c r="C18" s="10">
        <v>20</v>
      </c>
      <c r="D18" s="29">
        <v>1.6</v>
      </c>
      <c r="E18" s="29">
        <v>0.3</v>
      </c>
      <c r="F18" s="29">
        <v>8.02</v>
      </c>
      <c r="G18" s="29">
        <v>41.2</v>
      </c>
      <c r="H18" s="29">
        <v>0.05</v>
      </c>
      <c r="I18" s="29" t="s">
        <v>16</v>
      </c>
      <c r="J18" s="29" t="s">
        <v>16</v>
      </c>
      <c r="K18" s="29">
        <v>0.46</v>
      </c>
      <c r="L18" s="29">
        <v>6.6</v>
      </c>
      <c r="M18" s="29">
        <v>46.8</v>
      </c>
      <c r="N18" s="29">
        <v>13.2</v>
      </c>
      <c r="O18" s="29">
        <v>0.88</v>
      </c>
    </row>
    <row r="19" spans="1:15" ht="12">
      <c r="A19" s="14"/>
      <c r="B19" s="14" t="s">
        <v>19</v>
      </c>
      <c r="C19" s="15"/>
      <c r="D19" s="22">
        <f aca="true" t="shared" si="1" ref="D19:O19">SUM(D13:D18)</f>
        <v>23.71</v>
      </c>
      <c r="E19" s="22">
        <f t="shared" si="1"/>
        <v>24.189999999999998</v>
      </c>
      <c r="F19" s="22">
        <f t="shared" si="1"/>
        <v>138.57</v>
      </c>
      <c r="G19" s="22">
        <f t="shared" si="1"/>
        <v>862.1300000000001</v>
      </c>
      <c r="H19" s="22">
        <f t="shared" si="1"/>
        <v>0.325</v>
      </c>
      <c r="I19" s="22">
        <f t="shared" si="1"/>
        <v>25.32</v>
      </c>
      <c r="J19" s="22">
        <f t="shared" si="1"/>
        <v>180.15</v>
      </c>
      <c r="K19" s="22">
        <f t="shared" si="1"/>
        <v>3.503</v>
      </c>
      <c r="L19" s="22">
        <f t="shared" si="1"/>
        <v>384.32</v>
      </c>
      <c r="M19" s="22">
        <f t="shared" si="1"/>
        <v>401.25</v>
      </c>
      <c r="N19" s="22">
        <f t="shared" si="1"/>
        <v>96.15</v>
      </c>
      <c r="O19" s="22">
        <f t="shared" si="1"/>
        <v>4.698333333333333</v>
      </c>
    </row>
    <row r="21" spans="1:15" ht="12">
      <c r="A21" s="34"/>
      <c r="B21" s="47" t="s">
        <v>21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9"/>
    </row>
    <row r="22" spans="1:15" ht="12">
      <c r="A22" s="8">
        <v>338</v>
      </c>
      <c r="B22" s="12" t="s">
        <v>26</v>
      </c>
      <c r="C22" s="10">
        <v>100</v>
      </c>
      <c r="D22" s="29">
        <v>0.4</v>
      </c>
      <c r="E22" s="29">
        <v>0.4</v>
      </c>
      <c r="F22" s="29">
        <v>9.8</v>
      </c>
      <c r="G22" s="29">
        <v>47</v>
      </c>
      <c r="H22" s="29">
        <v>0.03</v>
      </c>
      <c r="I22" s="29">
        <v>10</v>
      </c>
      <c r="J22" s="29">
        <v>0</v>
      </c>
      <c r="K22" s="29">
        <v>0.2</v>
      </c>
      <c r="L22" s="29">
        <v>16</v>
      </c>
      <c r="M22" s="29">
        <v>11</v>
      </c>
      <c r="N22" s="29">
        <v>9</v>
      </c>
      <c r="O22" s="29">
        <v>2.2</v>
      </c>
    </row>
    <row r="23" spans="1:15" ht="24">
      <c r="A23" s="8">
        <v>243</v>
      </c>
      <c r="B23" s="9" t="s">
        <v>69</v>
      </c>
      <c r="C23" s="30" t="s">
        <v>79</v>
      </c>
      <c r="D23" s="29">
        <v>5.9</v>
      </c>
      <c r="E23" s="29">
        <v>12</v>
      </c>
      <c r="F23" s="29">
        <v>3.21</v>
      </c>
      <c r="G23" s="29">
        <v>144</v>
      </c>
      <c r="H23" s="29">
        <v>0.032</v>
      </c>
      <c r="I23" s="29">
        <v>0.54</v>
      </c>
      <c r="J23" s="29">
        <v>13.52</v>
      </c>
      <c r="K23" s="29">
        <v>0.32</v>
      </c>
      <c r="L23" s="29">
        <v>23.7</v>
      </c>
      <c r="M23" s="29">
        <v>81.75</v>
      </c>
      <c r="N23" s="29">
        <v>11.92</v>
      </c>
      <c r="O23" s="29">
        <v>1.06</v>
      </c>
    </row>
    <row r="24" spans="1:15" ht="24">
      <c r="A24" s="8">
        <v>203</v>
      </c>
      <c r="B24" s="9" t="s">
        <v>45</v>
      </c>
      <c r="C24" s="10" t="s">
        <v>48</v>
      </c>
      <c r="D24" s="29">
        <v>3.9</v>
      </c>
      <c r="E24" s="29">
        <v>4.01</v>
      </c>
      <c r="F24" s="29">
        <v>49.72</v>
      </c>
      <c r="G24" s="29">
        <v>202.35</v>
      </c>
      <c r="H24" s="29">
        <v>0.04</v>
      </c>
      <c r="I24" s="29" t="s">
        <v>16</v>
      </c>
      <c r="J24" s="29">
        <v>32.33</v>
      </c>
      <c r="K24" s="29">
        <v>0.95</v>
      </c>
      <c r="L24" s="29">
        <v>16.63</v>
      </c>
      <c r="M24" s="29">
        <v>86.27</v>
      </c>
      <c r="N24" s="29">
        <v>29.02</v>
      </c>
      <c r="O24" s="29">
        <v>0.62</v>
      </c>
    </row>
    <row r="25" spans="1:15" ht="12">
      <c r="A25" s="8">
        <v>350</v>
      </c>
      <c r="B25" s="12" t="s">
        <v>52</v>
      </c>
      <c r="C25" s="10">
        <v>200</v>
      </c>
      <c r="D25" s="29">
        <v>0.096</v>
      </c>
      <c r="E25" s="29">
        <v>0.04</v>
      </c>
      <c r="F25" s="29">
        <v>24.55</v>
      </c>
      <c r="G25" s="29">
        <v>114.4</v>
      </c>
      <c r="H25" s="29">
        <v>0.002</v>
      </c>
      <c r="I25" s="29">
        <v>3</v>
      </c>
      <c r="J25" s="29" t="s">
        <v>16</v>
      </c>
      <c r="K25" s="29">
        <v>0.1</v>
      </c>
      <c r="L25" s="29">
        <v>14</v>
      </c>
      <c r="M25" s="29">
        <v>8.94</v>
      </c>
      <c r="N25" s="29">
        <v>3.6</v>
      </c>
      <c r="O25" s="29">
        <v>0.096</v>
      </c>
    </row>
    <row r="26" spans="1:15" ht="12">
      <c r="A26" s="31" t="s">
        <v>67</v>
      </c>
      <c r="B26" s="12" t="s">
        <v>28</v>
      </c>
      <c r="C26" s="10">
        <v>30</v>
      </c>
      <c r="D26" s="29">
        <v>2.28</v>
      </c>
      <c r="E26" s="29">
        <v>0.24</v>
      </c>
      <c r="F26" s="29">
        <v>14.76</v>
      </c>
      <c r="G26" s="29">
        <v>70.2</v>
      </c>
      <c r="H26" s="29">
        <v>0.033</v>
      </c>
      <c r="I26" s="29" t="s">
        <v>16</v>
      </c>
      <c r="J26" s="29" t="s">
        <v>16</v>
      </c>
      <c r="K26" s="29">
        <v>0.33</v>
      </c>
      <c r="L26" s="29">
        <v>6</v>
      </c>
      <c r="M26" s="29">
        <v>19.5</v>
      </c>
      <c r="N26" s="29">
        <v>4.2</v>
      </c>
      <c r="O26" s="29">
        <v>0.33</v>
      </c>
    </row>
    <row r="27" spans="1:15" ht="12">
      <c r="A27" s="31" t="s">
        <v>67</v>
      </c>
      <c r="B27" s="12" t="s">
        <v>65</v>
      </c>
      <c r="C27" s="10">
        <v>20</v>
      </c>
      <c r="D27" s="29">
        <v>1.6</v>
      </c>
      <c r="E27" s="29">
        <v>0.3</v>
      </c>
      <c r="F27" s="29">
        <v>8.02</v>
      </c>
      <c r="G27" s="29">
        <v>41.2</v>
      </c>
      <c r="H27" s="29">
        <v>0.05</v>
      </c>
      <c r="I27" s="29" t="s">
        <v>16</v>
      </c>
      <c r="J27" s="29" t="s">
        <v>16</v>
      </c>
      <c r="K27" s="29">
        <v>0.46</v>
      </c>
      <c r="L27" s="29">
        <v>6.6</v>
      </c>
      <c r="M27" s="29">
        <v>46.8</v>
      </c>
      <c r="N27" s="29">
        <v>13.2</v>
      </c>
      <c r="O27" s="29">
        <v>0.88</v>
      </c>
    </row>
    <row r="28" spans="1:15" ht="12">
      <c r="A28" s="14"/>
      <c r="B28" s="14" t="s">
        <v>19</v>
      </c>
      <c r="C28" s="15"/>
      <c r="D28" s="22">
        <f>SUM(D22:D27)</f>
        <v>14.176</v>
      </c>
      <c r="E28" s="22">
        <f>SUM(E22:E27)</f>
        <v>16.99</v>
      </c>
      <c r="F28" s="22">
        <f>SUM(F22:F27)</f>
        <v>110.06</v>
      </c>
      <c r="G28" s="22">
        <f>SUM(G22:G27)</f>
        <v>619.1500000000001</v>
      </c>
      <c r="H28" s="22">
        <f>SUM(H22:H27)</f>
        <v>0.187</v>
      </c>
      <c r="I28" s="22">
        <f>SUM(I22:I26)</f>
        <v>13.54</v>
      </c>
      <c r="J28" s="22">
        <f>SUM(J22:J26)</f>
        <v>45.849999999999994</v>
      </c>
      <c r="K28" s="22">
        <f>SUM(K22:K27)</f>
        <v>2.3600000000000003</v>
      </c>
      <c r="L28" s="22">
        <f>SUM(L22:L27)</f>
        <v>82.92999999999999</v>
      </c>
      <c r="M28" s="22">
        <f>SUM(M22:M27)</f>
        <v>254.26</v>
      </c>
      <c r="N28" s="22">
        <f>SUM(N22:N27)</f>
        <v>70.94</v>
      </c>
      <c r="O28" s="22">
        <f>SUM(O22:O27)</f>
        <v>5.186</v>
      </c>
    </row>
    <row r="30" spans="1:15" ht="12">
      <c r="A30" s="34"/>
      <c r="B30" s="47" t="s">
        <v>22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9"/>
    </row>
    <row r="31" spans="1:15" ht="12">
      <c r="A31" s="8">
        <v>15</v>
      </c>
      <c r="B31" s="12" t="s">
        <v>30</v>
      </c>
      <c r="C31" s="10">
        <v>10</v>
      </c>
      <c r="D31" s="29">
        <v>2.32</v>
      </c>
      <c r="E31" s="29">
        <v>2.7</v>
      </c>
      <c r="F31" s="29" t="s">
        <v>16</v>
      </c>
      <c r="G31" s="29">
        <v>5.83</v>
      </c>
      <c r="H31" s="29">
        <v>0.005</v>
      </c>
      <c r="I31" s="29">
        <v>0.07</v>
      </c>
      <c r="J31" s="29">
        <v>29.05</v>
      </c>
      <c r="K31" s="29">
        <v>0.05</v>
      </c>
      <c r="L31" s="29">
        <v>33</v>
      </c>
      <c r="M31" s="29">
        <v>36.7</v>
      </c>
      <c r="N31" s="29">
        <v>10.55</v>
      </c>
      <c r="O31" s="29">
        <v>0.45</v>
      </c>
    </row>
    <row r="32" spans="1:15" ht="12">
      <c r="A32" s="8">
        <v>234</v>
      </c>
      <c r="B32" s="9" t="s">
        <v>70</v>
      </c>
      <c r="C32" s="10" t="s">
        <v>44</v>
      </c>
      <c r="D32" s="29">
        <f>6.97+0.53</f>
        <v>7.5</v>
      </c>
      <c r="E32" s="29">
        <f>8.44+1.5</f>
        <v>9.94</v>
      </c>
      <c r="F32" s="29">
        <f>8.03+2.106</f>
        <v>10.136</v>
      </c>
      <c r="G32" s="29">
        <f>135.28+24</f>
        <v>159.28</v>
      </c>
      <c r="H32" s="29">
        <f>0.055+0.009</f>
        <v>0.064</v>
      </c>
      <c r="I32" s="29">
        <f>0.175+0.402</f>
        <v>0.577</v>
      </c>
      <c r="J32" s="29">
        <f>35.782+10.14</f>
        <v>45.922</v>
      </c>
      <c r="K32" s="29">
        <f>1.844+0.09</f>
        <v>1.9340000000000002</v>
      </c>
      <c r="L32" s="29">
        <f>20+29.24</f>
        <v>49.239999999999995</v>
      </c>
      <c r="M32" s="29">
        <f>99.54+8.814</f>
        <v>108.35400000000001</v>
      </c>
      <c r="N32" s="29">
        <f>23.313+2.937</f>
        <v>26.25</v>
      </c>
      <c r="O32" s="29">
        <f>0.567+0.12</f>
        <v>0.6869999999999999</v>
      </c>
    </row>
    <row r="33" spans="1:15" ht="12">
      <c r="A33" s="8">
        <v>171</v>
      </c>
      <c r="B33" s="12" t="s">
        <v>76</v>
      </c>
      <c r="C33" s="10" t="s">
        <v>48</v>
      </c>
      <c r="D33" s="29">
        <v>8.92</v>
      </c>
      <c r="E33" s="29">
        <v>6.11</v>
      </c>
      <c r="F33" s="29">
        <v>40.39</v>
      </c>
      <c r="G33" s="29">
        <v>250.92</v>
      </c>
      <c r="H33" s="29">
        <v>0.29</v>
      </c>
      <c r="I33" s="29">
        <v>0</v>
      </c>
      <c r="J33" s="29">
        <v>27.081</v>
      </c>
      <c r="K33" s="29"/>
      <c r="L33" s="29">
        <v>20.44</v>
      </c>
      <c r="M33" s="29">
        <v>211.8</v>
      </c>
      <c r="N33" s="29">
        <v>142.4</v>
      </c>
      <c r="O33" s="29">
        <v>4.743</v>
      </c>
    </row>
    <row r="34" spans="1:15" ht="12">
      <c r="A34" s="8">
        <v>376</v>
      </c>
      <c r="B34" s="12" t="s">
        <v>40</v>
      </c>
      <c r="C34" s="10" t="s">
        <v>38</v>
      </c>
      <c r="D34" s="29">
        <v>0.07</v>
      </c>
      <c r="E34" s="29">
        <v>0.2</v>
      </c>
      <c r="F34" s="29">
        <v>10.01</v>
      </c>
      <c r="G34" s="29">
        <v>40</v>
      </c>
      <c r="H34" s="29">
        <v>0</v>
      </c>
      <c r="I34" s="29">
        <v>0.03</v>
      </c>
      <c r="J34" s="29">
        <v>0</v>
      </c>
      <c r="K34" s="29">
        <v>0</v>
      </c>
      <c r="L34" s="29">
        <v>10.95</v>
      </c>
      <c r="M34" s="29">
        <v>2.8</v>
      </c>
      <c r="N34" s="29">
        <v>1.4</v>
      </c>
      <c r="O34" s="29">
        <v>0.23</v>
      </c>
    </row>
    <row r="35" spans="1:15" ht="12">
      <c r="A35" s="31" t="s">
        <v>67</v>
      </c>
      <c r="B35" s="12" t="s">
        <v>28</v>
      </c>
      <c r="C35" s="10">
        <v>30</v>
      </c>
      <c r="D35" s="29">
        <v>2.28</v>
      </c>
      <c r="E35" s="29">
        <v>0.24</v>
      </c>
      <c r="F35" s="29">
        <v>14.76</v>
      </c>
      <c r="G35" s="29">
        <v>70.2</v>
      </c>
      <c r="H35" s="29">
        <v>0.033</v>
      </c>
      <c r="I35" s="29" t="s">
        <v>16</v>
      </c>
      <c r="J35" s="29" t="s">
        <v>16</v>
      </c>
      <c r="K35" s="29">
        <v>0.33</v>
      </c>
      <c r="L35" s="29">
        <v>6</v>
      </c>
      <c r="M35" s="29">
        <v>19.5</v>
      </c>
      <c r="N35" s="29">
        <v>4.2</v>
      </c>
      <c r="O35" s="29">
        <v>0.33</v>
      </c>
    </row>
    <row r="36" spans="1:15" ht="12">
      <c r="A36" s="31" t="s">
        <v>67</v>
      </c>
      <c r="B36" s="12" t="s">
        <v>65</v>
      </c>
      <c r="C36" s="10">
        <v>20</v>
      </c>
      <c r="D36" s="29">
        <v>1.6</v>
      </c>
      <c r="E36" s="29">
        <v>0.3</v>
      </c>
      <c r="F36" s="29">
        <v>8.02</v>
      </c>
      <c r="G36" s="29">
        <v>41.2</v>
      </c>
      <c r="H36" s="29">
        <v>0.05</v>
      </c>
      <c r="I36" s="29" t="s">
        <v>16</v>
      </c>
      <c r="J36" s="29" t="s">
        <v>16</v>
      </c>
      <c r="K36" s="29">
        <v>0.46</v>
      </c>
      <c r="L36" s="29">
        <v>6.6</v>
      </c>
      <c r="M36" s="29">
        <v>46.8</v>
      </c>
      <c r="N36" s="29">
        <v>13.2</v>
      </c>
      <c r="O36" s="29">
        <v>0.88</v>
      </c>
    </row>
    <row r="37" spans="1:15" ht="12">
      <c r="A37" s="14"/>
      <c r="B37" s="14" t="s">
        <v>19</v>
      </c>
      <c r="C37" s="15"/>
      <c r="D37" s="22">
        <f>SUM(D31:D36)</f>
        <v>22.690000000000005</v>
      </c>
      <c r="E37" s="22">
        <f aca="true" t="shared" si="2" ref="E37:O37">SUM(E31:E36)</f>
        <v>19.49</v>
      </c>
      <c r="F37" s="22">
        <f t="shared" si="2"/>
        <v>83.31599999999999</v>
      </c>
      <c r="G37" s="22">
        <f t="shared" si="2"/>
        <v>567.4300000000001</v>
      </c>
      <c r="H37" s="22">
        <f t="shared" si="2"/>
        <v>0.442</v>
      </c>
      <c r="I37" s="22">
        <f t="shared" si="2"/>
        <v>0.677</v>
      </c>
      <c r="J37" s="22">
        <f t="shared" si="2"/>
        <v>102.053</v>
      </c>
      <c r="K37" s="22">
        <f t="shared" si="2"/>
        <v>2.774</v>
      </c>
      <c r="L37" s="22">
        <f t="shared" si="2"/>
        <v>126.22999999999999</v>
      </c>
      <c r="M37" s="22">
        <f t="shared" si="2"/>
        <v>425.95400000000006</v>
      </c>
      <c r="N37" s="22">
        <f t="shared" si="2"/>
        <v>197.99999999999997</v>
      </c>
      <c r="O37" s="22">
        <f t="shared" si="2"/>
        <v>7.320000000000001</v>
      </c>
    </row>
    <row r="114" ht="12">
      <c r="A114" s="6"/>
    </row>
    <row r="115" ht="12">
      <c r="A115" s="6"/>
    </row>
    <row r="116" ht="12">
      <c r="A116" s="6"/>
    </row>
    <row r="117" ht="12">
      <c r="A117" s="6"/>
    </row>
    <row r="118" ht="12">
      <c r="A118" s="6"/>
    </row>
    <row r="119" ht="12">
      <c r="A119" s="6"/>
    </row>
    <row r="120" ht="12">
      <c r="A120" s="6"/>
    </row>
    <row r="121" ht="12">
      <c r="A121" s="6"/>
    </row>
    <row r="122" ht="12">
      <c r="A122" s="6"/>
    </row>
    <row r="123" ht="12">
      <c r="A123" s="6"/>
    </row>
    <row r="124" ht="12">
      <c r="A124" s="6"/>
    </row>
    <row r="125" ht="12">
      <c r="A125" s="6"/>
    </row>
    <row r="126" ht="12">
      <c r="A126" s="6"/>
    </row>
    <row r="127" ht="12">
      <c r="A127" s="6"/>
    </row>
    <row r="128" ht="12">
      <c r="A128" s="6"/>
    </row>
    <row r="129" ht="12">
      <c r="A129" s="6"/>
    </row>
    <row r="130" ht="12">
      <c r="A130" s="6"/>
    </row>
    <row r="131" ht="12">
      <c r="A131" s="6"/>
    </row>
    <row r="132" ht="12">
      <c r="A132" s="6"/>
    </row>
    <row r="133" ht="12">
      <c r="A133" s="6"/>
    </row>
    <row r="134" ht="12">
      <c r="A134" s="6"/>
    </row>
    <row r="135" ht="12">
      <c r="A135" s="6"/>
    </row>
    <row r="136" ht="12">
      <c r="A136" s="6"/>
    </row>
    <row r="137" ht="12">
      <c r="A137" s="6"/>
    </row>
    <row r="138" ht="12">
      <c r="A138" s="6"/>
    </row>
    <row r="139" ht="12">
      <c r="A139" s="6"/>
    </row>
    <row r="140" ht="12">
      <c r="A140" s="6"/>
    </row>
    <row r="141" ht="12">
      <c r="A141" s="6"/>
    </row>
    <row r="142" ht="12">
      <c r="A142" s="6"/>
    </row>
    <row r="143" ht="12">
      <c r="A143" s="6"/>
    </row>
    <row r="144" ht="12">
      <c r="A144" s="6"/>
    </row>
    <row r="145" ht="12">
      <c r="A145" s="6"/>
    </row>
    <row r="146" ht="12">
      <c r="A146" s="6"/>
    </row>
    <row r="147" ht="12">
      <c r="A147" s="6"/>
    </row>
    <row r="148" ht="12">
      <c r="A148" s="6"/>
    </row>
    <row r="149" ht="12">
      <c r="A149" s="6"/>
    </row>
    <row r="150" ht="12">
      <c r="A150" s="6"/>
    </row>
    <row r="151" ht="12">
      <c r="A151" s="6"/>
    </row>
    <row r="152" ht="12">
      <c r="A152" s="6"/>
    </row>
    <row r="153" ht="12">
      <c r="A153" s="6"/>
    </row>
    <row r="154" ht="12">
      <c r="A154" s="6"/>
    </row>
    <row r="155" ht="12">
      <c r="A155" s="6"/>
    </row>
    <row r="156" ht="12">
      <c r="A156" s="6"/>
    </row>
    <row r="157" ht="12">
      <c r="A157" s="6"/>
    </row>
    <row r="158" ht="12">
      <c r="A158" s="6"/>
    </row>
    <row r="159" ht="12">
      <c r="A159" s="6"/>
    </row>
    <row r="160" ht="12">
      <c r="A160" s="6"/>
    </row>
    <row r="161" ht="12">
      <c r="A161" s="6"/>
    </row>
    <row r="162" ht="12">
      <c r="A162" s="6"/>
    </row>
    <row r="163" ht="12">
      <c r="A163" s="6"/>
    </row>
    <row r="164" ht="12">
      <c r="A164" s="6"/>
    </row>
    <row r="165" ht="12">
      <c r="A165" s="6"/>
    </row>
    <row r="166" ht="12">
      <c r="A166" s="6"/>
    </row>
    <row r="167" ht="12">
      <c r="A167" s="6"/>
    </row>
    <row r="168" ht="12">
      <c r="A168" s="6"/>
    </row>
    <row r="169" ht="12">
      <c r="A169" s="6"/>
    </row>
    <row r="170" ht="12">
      <c r="A170" s="6"/>
    </row>
    <row r="171" ht="12">
      <c r="A171" s="6"/>
    </row>
    <row r="172" ht="12">
      <c r="A172" s="6"/>
    </row>
    <row r="173" ht="12">
      <c r="A173" s="6"/>
    </row>
    <row r="174" ht="12">
      <c r="A174" s="6"/>
    </row>
    <row r="175" ht="12">
      <c r="A175" s="6"/>
    </row>
    <row r="176" ht="12">
      <c r="A176" s="6"/>
    </row>
    <row r="177" ht="12">
      <c r="A177" s="6"/>
    </row>
    <row r="178" ht="12">
      <c r="A178" s="6"/>
    </row>
    <row r="179" ht="12">
      <c r="A179" s="6"/>
    </row>
    <row r="180" ht="12">
      <c r="A180" s="6"/>
    </row>
    <row r="181" ht="12">
      <c r="A181" s="6"/>
    </row>
    <row r="182" ht="12">
      <c r="A182" s="6"/>
    </row>
    <row r="183" ht="12">
      <c r="A183" s="6"/>
    </row>
    <row r="184" ht="12">
      <c r="A184" s="6"/>
    </row>
    <row r="185" ht="12">
      <c r="A185" s="6"/>
    </row>
    <row r="186" ht="12">
      <c r="A186" s="6"/>
    </row>
    <row r="187" ht="12">
      <c r="A187" s="6"/>
    </row>
    <row r="188" ht="12">
      <c r="A188" s="6"/>
    </row>
    <row r="189" ht="12">
      <c r="A189" s="6"/>
    </row>
    <row r="190" ht="12">
      <c r="A190" s="6"/>
    </row>
  </sheetData>
  <sheetProtection/>
  <mergeCells count="6">
    <mergeCell ref="B4:O4"/>
    <mergeCell ref="B3:O3"/>
    <mergeCell ref="A1:O1"/>
    <mergeCell ref="B12:O12"/>
    <mergeCell ref="B21:O21"/>
    <mergeCell ref="B30:O30"/>
  </mergeCells>
  <printOptions/>
  <pageMargins left="0.2362204724409449" right="0.2362204724409449" top="0.5511811023622047" bottom="0.5511811023622047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5.140625" style="7" customWidth="1"/>
    <col min="2" max="2" width="35.28125" style="7" customWidth="1"/>
    <col min="3" max="3" width="7.00390625" style="7" bestFit="1" customWidth="1"/>
    <col min="4" max="4" width="6.421875" style="7" customWidth="1"/>
    <col min="5" max="5" width="7.421875" style="7" bestFit="1" customWidth="1"/>
    <col min="6" max="6" width="7.28125" style="7" customWidth="1"/>
    <col min="7" max="7" width="10.00390625" style="7" bestFit="1" customWidth="1"/>
    <col min="8" max="8" width="8.28125" style="7" bestFit="1" customWidth="1"/>
    <col min="9" max="9" width="8.00390625" style="7" bestFit="1" customWidth="1"/>
    <col min="10" max="11" width="8.140625" style="7" bestFit="1" customWidth="1"/>
    <col min="12" max="12" width="6.8515625" style="7" customWidth="1"/>
    <col min="13" max="13" width="6.7109375" style="7" customWidth="1"/>
    <col min="14" max="14" width="7.00390625" style="7" bestFit="1" customWidth="1"/>
    <col min="15" max="15" width="6.57421875" style="7" customWidth="1"/>
    <col min="16" max="16384" width="9.140625" style="7" customWidth="1"/>
  </cols>
  <sheetData>
    <row r="1" spans="1:15" s="3" customFormat="1" ht="36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</row>
    <row r="2" spans="1:15" s="3" customFormat="1" ht="22.5" customHeight="1">
      <c r="A2" s="34"/>
      <c r="B2" s="47" t="s">
        <v>17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1:15" s="3" customFormat="1" ht="12">
      <c r="A3" s="34"/>
      <c r="B3" s="47" t="s">
        <v>23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</row>
    <row r="4" spans="1:15" s="11" customFormat="1" ht="14.25" customHeight="1">
      <c r="A4" s="8">
        <v>62</v>
      </c>
      <c r="B4" s="12" t="s">
        <v>49</v>
      </c>
      <c r="C4" s="10">
        <v>60</v>
      </c>
      <c r="D4" s="29">
        <v>0.74</v>
      </c>
      <c r="E4" s="29">
        <v>1.128</v>
      </c>
      <c r="F4" s="29">
        <v>4.886</v>
      </c>
      <c r="G4" s="29">
        <v>49.02</v>
      </c>
      <c r="H4" s="29">
        <v>0.025</v>
      </c>
      <c r="I4" s="29">
        <v>8.456</v>
      </c>
      <c r="J4" s="29">
        <v>0</v>
      </c>
      <c r="K4" s="29">
        <v>0</v>
      </c>
      <c r="L4" s="29">
        <v>15.456</v>
      </c>
      <c r="M4" s="29">
        <v>31.66</v>
      </c>
      <c r="N4" s="29">
        <v>3.629</v>
      </c>
      <c r="O4" s="29">
        <v>0.399</v>
      </c>
    </row>
    <row r="5" spans="1:15" s="11" customFormat="1" ht="24">
      <c r="A5" s="8">
        <v>171</v>
      </c>
      <c r="B5" s="9" t="s">
        <v>73</v>
      </c>
      <c r="C5" s="10" t="s">
        <v>48</v>
      </c>
      <c r="D5" s="29">
        <v>6.55</v>
      </c>
      <c r="E5" s="29">
        <v>4.5</v>
      </c>
      <c r="F5" s="29">
        <v>40.7</v>
      </c>
      <c r="G5" s="29">
        <v>229.5</v>
      </c>
      <c r="H5" s="29">
        <v>0.168</v>
      </c>
      <c r="I5" s="29">
        <v>0</v>
      </c>
      <c r="J5" s="29">
        <v>27.081</v>
      </c>
      <c r="K5" s="29">
        <v>1.04</v>
      </c>
      <c r="L5" s="29">
        <v>30.08</v>
      </c>
      <c r="M5" s="29">
        <v>165</v>
      </c>
      <c r="N5" s="29">
        <v>36.66</v>
      </c>
      <c r="O5" s="29">
        <v>2.8</v>
      </c>
    </row>
    <row r="6" spans="1:15" s="11" customFormat="1" ht="12">
      <c r="A6" s="8" t="s">
        <v>71</v>
      </c>
      <c r="B6" s="12" t="s">
        <v>72</v>
      </c>
      <c r="C6" s="10" t="s">
        <v>44</v>
      </c>
      <c r="D6" s="29">
        <f>0.53+9.18</f>
        <v>9.709999999999999</v>
      </c>
      <c r="E6" s="29">
        <f>1.5+6.6</f>
        <v>8.1</v>
      </c>
      <c r="F6" s="29">
        <f>2.106+7.98</f>
        <v>10.086</v>
      </c>
      <c r="G6" s="29">
        <f>24+127.8</f>
        <v>151.8</v>
      </c>
      <c r="H6" s="29">
        <f>0.009+0.084</f>
        <v>0.093</v>
      </c>
      <c r="I6" s="29">
        <v>0.402</v>
      </c>
      <c r="J6" s="29">
        <f>10.14+18</f>
        <v>28.14</v>
      </c>
      <c r="K6" s="29">
        <f>0.09+0.84</f>
        <v>0.9299999999999999</v>
      </c>
      <c r="L6" s="29">
        <f>29.24+30</f>
        <v>59.239999999999995</v>
      </c>
      <c r="M6" s="29">
        <f>8.814+81.6</f>
        <v>90.41399999999999</v>
      </c>
      <c r="N6" s="29">
        <f>2.937+12.6</f>
        <v>15.536999999999999</v>
      </c>
      <c r="O6" s="29">
        <f>0.12+1.242</f>
        <v>1.362</v>
      </c>
    </row>
    <row r="7" spans="1:15" s="11" customFormat="1" ht="12">
      <c r="A7" s="8">
        <v>349</v>
      </c>
      <c r="B7" s="12" t="s">
        <v>51</v>
      </c>
      <c r="C7" s="10">
        <v>200</v>
      </c>
      <c r="D7" s="29">
        <v>1.16</v>
      </c>
      <c r="E7" s="29">
        <v>0.3</v>
      </c>
      <c r="F7" s="29">
        <v>37.12</v>
      </c>
      <c r="G7" s="29">
        <v>196.38</v>
      </c>
      <c r="H7" s="29">
        <v>0.02</v>
      </c>
      <c r="I7" s="29">
        <v>0.8</v>
      </c>
      <c r="J7" s="29" t="s">
        <v>16</v>
      </c>
      <c r="K7" s="29">
        <v>0.2</v>
      </c>
      <c r="L7" s="29">
        <v>5.84</v>
      </c>
      <c r="M7" s="29">
        <v>46</v>
      </c>
      <c r="N7" s="29">
        <v>33</v>
      </c>
      <c r="O7" s="29">
        <v>0.96</v>
      </c>
    </row>
    <row r="8" spans="1:15" s="11" customFormat="1" ht="12">
      <c r="A8" s="31" t="s">
        <v>67</v>
      </c>
      <c r="B8" s="12" t="s">
        <v>28</v>
      </c>
      <c r="C8" s="10">
        <v>30</v>
      </c>
      <c r="D8" s="29">
        <v>2.28</v>
      </c>
      <c r="E8" s="29">
        <v>0.24</v>
      </c>
      <c r="F8" s="29">
        <v>14.76</v>
      </c>
      <c r="G8" s="29">
        <v>70.2</v>
      </c>
      <c r="H8" s="29">
        <v>0.033</v>
      </c>
      <c r="I8" s="29" t="s">
        <v>16</v>
      </c>
      <c r="J8" s="29" t="s">
        <v>16</v>
      </c>
      <c r="K8" s="29">
        <v>0.33</v>
      </c>
      <c r="L8" s="29">
        <v>6</v>
      </c>
      <c r="M8" s="29">
        <v>19.5</v>
      </c>
      <c r="N8" s="29">
        <v>4.2</v>
      </c>
      <c r="O8" s="29">
        <v>0.33</v>
      </c>
    </row>
    <row r="9" spans="1:15" s="11" customFormat="1" ht="12">
      <c r="A9" s="31" t="s">
        <v>67</v>
      </c>
      <c r="B9" s="12" t="s">
        <v>65</v>
      </c>
      <c r="C9" s="10">
        <v>20</v>
      </c>
      <c r="D9" s="29">
        <v>1.6</v>
      </c>
      <c r="E9" s="29">
        <v>0.3</v>
      </c>
      <c r="F9" s="29">
        <v>8.02</v>
      </c>
      <c r="G9" s="29">
        <v>41.2</v>
      </c>
      <c r="H9" s="29">
        <v>0.05</v>
      </c>
      <c r="I9" s="29" t="s">
        <v>16</v>
      </c>
      <c r="J9" s="29" t="s">
        <v>16</v>
      </c>
      <c r="K9" s="29">
        <v>0.46</v>
      </c>
      <c r="L9" s="29">
        <v>6.6</v>
      </c>
      <c r="M9" s="29">
        <v>46.8</v>
      </c>
      <c r="N9" s="29">
        <v>13.2</v>
      </c>
      <c r="O9" s="29">
        <v>0.88</v>
      </c>
    </row>
    <row r="10" spans="1:21" s="3" customFormat="1" ht="12">
      <c r="A10" s="14"/>
      <c r="B10" s="14" t="s">
        <v>19</v>
      </c>
      <c r="C10" s="15"/>
      <c r="D10" s="22">
        <f>SUM(D4:D9)</f>
        <v>22.040000000000003</v>
      </c>
      <c r="E10" s="22">
        <f aca="true" t="shared" si="0" ref="E10:O10">SUM(E4:E9)</f>
        <v>14.568000000000001</v>
      </c>
      <c r="F10" s="22">
        <f t="shared" si="0"/>
        <v>115.572</v>
      </c>
      <c r="G10" s="22">
        <f t="shared" si="0"/>
        <v>738.1000000000001</v>
      </c>
      <c r="H10" s="22">
        <f t="shared" si="0"/>
        <v>0.38900000000000007</v>
      </c>
      <c r="I10" s="22">
        <f t="shared" si="0"/>
        <v>9.658</v>
      </c>
      <c r="J10" s="22">
        <f t="shared" si="0"/>
        <v>55.221000000000004</v>
      </c>
      <c r="K10" s="22">
        <f t="shared" si="0"/>
        <v>2.96</v>
      </c>
      <c r="L10" s="22">
        <f t="shared" si="0"/>
        <v>123.216</v>
      </c>
      <c r="M10" s="22">
        <f t="shared" si="0"/>
        <v>399.37399999999997</v>
      </c>
      <c r="N10" s="22">
        <f>SUM(N4:N9)</f>
        <v>106.226</v>
      </c>
      <c r="O10" s="22">
        <f t="shared" si="0"/>
        <v>6.731</v>
      </c>
      <c r="T10" s="32"/>
      <c r="U10" s="32"/>
    </row>
    <row r="12" spans="1:15" ht="12">
      <c r="A12" s="34"/>
      <c r="B12" s="47" t="s">
        <v>24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9"/>
    </row>
    <row r="13" spans="1:15" ht="12">
      <c r="A13" s="8">
        <v>34</v>
      </c>
      <c r="B13" s="12" t="s">
        <v>77</v>
      </c>
      <c r="C13" s="10">
        <v>60</v>
      </c>
      <c r="D13" s="29">
        <v>3.845</v>
      </c>
      <c r="E13" s="29">
        <v>4.608</v>
      </c>
      <c r="F13" s="29">
        <v>4.956</v>
      </c>
      <c r="G13" s="29">
        <v>55.68</v>
      </c>
      <c r="H13" s="29">
        <v>0.01</v>
      </c>
      <c r="I13" s="29">
        <v>14.35</v>
      </c>
      <c r="J13" s="29">
        <v>120.3</v>
      </c>
      <c r="K13" s="29"/>
      <c r="L13" s="29">
        <v>120.279</v>
      </c>
      <c r="M13" s="29">
        <v>18.38</v>
      </c>
      <c r="N13" s="29">
        <v>2.417</v>
      </c>
      <c r="O13" s="29">
        <v>0.32</v>
      </c>
    </row>
    <row r="14" spans="1:15" ht="12">
      <c r="A14" s="8">
        <v>290</v>
      </c>
      <c r="B14" s="9" t="s">
        <v>46</v>
      </c>
      <c r="C14" s="25" t="s">
        <v>47</v>
      </c>
      <c r="D14" s="29">
        <v>9.42</v>
      </c>
      <c r="E14" s="29">
        <v>8.1</v>
      </c>
      <c r="F14" s="29">
        <v>2.34</v>
      </c>
      <c r="G14" s="29">
        <v>120</v>
      </c>
      <c r="H14" s="29">
        <v>0.04</v>
      </c>
      <c r="I14" s="29">
        <v>1.15</v>
      </c>
      <c r="J14" s="29">
        <v>30</v>
      </c>
      <c r="K14" s="29">
        <v>0</v>
      </c>
      <c r="L14" s="29">
        <v>96.12</v>
      </c>
      <c r="M14" s="29">
        <v>72.4</v>
      </c>
      <c r="N14" s="29">
        <v>10.51</v>
      </c>
      <c r="O14" s="29">
        <v>0.73</v>
      </c>
    </row>
    <row r="15" spans="1:15" ht="24">
      <c r="A15" s="8">
        <v>203</v>
      </c>
      <c r="B15" s="9" t="s">
        <v>45</v>
      </c>
      <c r="C15" s="10" t="s">
        <v>48</v>
      </c>
      <c r="D15" s="29">
        <v>3.9</v>
      </c>
      <c r="E15" s="29">
        <v>4.01</v>
      </c>
      <c r="F15" s="29">
        <v>49.72</v>
      </c>
      <c r="G15" s="29">
        <v>202.35</v>
      </c>
      <c r="H15" s="29">
        <v>0.04</v>
      </c>
      <c r="I15" s="29" t="s">
        <v>16</v>
      </c>
      <c r="J15" s="29">
        <v>32.33</v>
      </c>
      <c r="K15" s="29">
        <v>0.95</v>
      </c>
      <c r="L15" s="29">
        <v>16.63</v>
      </c>
      <c r="M15" s="29">
        <v>86.27</v>
      </c>
      <c r="N15" s="29">
        <v>29.02</v>
      </c>
      <c r="O15" s="29">
        <v>0.62</v>
      </c>
    </row>
    <row r="16" spans="1:15" ht="12">
      <c r="A16" s="8">
        <v>376</v>
      </c>
      <c r="B16" s="12" t="s">
        <v>40</v>
      </c>
      <c r="C16" s="10" t="s">
        <v>38</v>
      </c>
      <c r="D16" s="29">
        <v>0.07</v>
      </c>
      <c r="E16" s="29">
        <v>0.2</v>
      </c>
      <c r="F16" s="29">
        <v>10.01</v>
      </c>
      <c r="G16" s="29">
        <v>40</v>
      </c>
      <c r="H16" s="29">
        <v>0</v>
      </c>
      <c r="I16" s="29">
        <v>0.03</v>
      </c>
      <c r="J16" s="29">
        <v>0</v>
      </c>
      <c r="K16" s="29">
        <v>0</v>
      </c>
      <c r="L16" s="29">
        <v>10.95</v>
      </c>
      <c r="M16" s="29">
        <v>2.8</v>
      </c>
      <c r="N16" s="29">
        <v>1.4</v>
      </c>
      <c r="O16" s="29">
        <v>0.23</v>
      </c>
    </row>
    <row r="17" spans="1:15" ht="12">
      <c r="A17" s="31" t="s">
        <v>67</v>
      </c>
      <c r="B17" s="12" t="s">
        <v>28</v>
      </c>
      <c r="C17" s="10">
        <v>30</v>
      </c>
      <c r="D17" s="29">
        <v>2.28</v>
      </c>
      <c r="E17" s="29">
        <v>0.24</v>
      </c>
      <c r="F17" s="29">
        <v>14.76</v>
      </c>
      <c r="G17" s="29">
        <v>70.2</v>
      </c>
      <c r="H17" s="29">
        <v>0.033</v>
      </c>
      <c r="I17" s="29" t="s">
        <v>16</v>
      </c>
      <c r="J17" s="29" t="s">
        <v>16</v>
      </c>
      <c r="K17" s="29">
        <v>0.33</v>
      </c>
      <c r="L17" s="29">
        <v>6</v>
      </c>
      <c r="M17" s="29">
        <v>19.5</v>
      </c>
      <c r="N17" s="29">
        <v>4.2</v>
      </c>
      <c r="O17" s="29">
        <v>0.33</v>
      </c>
    </row>
    <row r="18" spans="1:15" ht="12">
      <c r="A18" s="31" t="s">
        <v>67</v>
      </c>
      <c r="B18" s="12" t="s">
        <v>65</v>
      </c>
      <c r="C18" s="10">
        <v>20</v>
      </c>
      <c r="D18" s="29">
        <v>1.6</v>
      </c>
      <c r="E18" s="29">
        <v>0.3</v>
      </c>
      <c r="F18" s="29">
        <v>8.02</v>
      </c>
      <c r="G18" s="29">
        <v>41.2</v>
      </c>
      <c r="H18" s="29">
        <v>0.05</v>
      </c>
      <c r="I18" s="29" t="s">
        <v>16</v>
      </c>
      <c r="J18" s="29" t="s">
        <v>16</v>
      </c>
      <c r="K18" s="29">
        <v>0.46</v>
      </c>
      <c r="L18" s="29">
        <v>6.6</v>
      </c>
      <c r="M18" s="29">
        <v>46.8</v>
      </c>
      <c r="N18" s="29">
        <v>13.2</v>
      </c>
      <c r="O18" s="29">
        <v>0.88</v>
      </c>
    </row>
    <row r="19" spans="1:15" ht="12">
      <c r="A19" s="14"/>
      <c r="B19" s="14" t="s">
        <v>19</v>
      </c>
      <c r="C19" s="15"/>
      <c r="D19" s="22">
        <f>SUM(D13:D18)</f>
        <v>21.115000000000002</v>
      </c>
      <c r="E19" s="22">
        <f aca="true" t="shared" si="1" ref="E19:O19">SUM(E13:E18)</f>
        <v>17.457999999999995</v>
      </c>
      <c r="F19" s="22">
        <f t="shared" si="1"/>
        <v>89.806</v>
      </c>
      <c r="G19" s="22">
        <f t="shared" si="1"/>
        <v>529.43</v>
      </c>
      <c r="H19" s="22">
        <f t="shared" si="1"/>
        <v>0.173</v>
      </c>
      <c r="I19" s="22">
        <f t="shared" si="1"/>
        <v>15.53</v>
      </c>
      <c r="J19" s="22">
        <f t="shared" si="1"/>
        <v>182.63</v>
      </c>
      <c r="K19" s="22">
        <f t="shared" si="1"/>
        <v>1.74</v>
      </c>
      <c r="L19" s="22">
        <f t="shared" si="1"/>
        <v>256.579</v>
      </c>
      <c r="M19" s="22">
        <f t="shared" si="1"/>
        <v>246.15000000000003</v>
      </c>
      <c r="N19" s="22">
        <f t="shared" si="1"/>
        <v>60.747</v>
      </c>
      <c r="O19" s="22">
        <f t="shared" si="1"/>
        <v>3.11</v>
      </c>
    </row>
    <row r="20" spans="1:15" ht="12">
      <c r="A20" s="14"/>
      <c r="B20" s="14" t="s">
        <v>31</v>
      </c>
      <c r="C20" s="22"/>
      <c r="D20" s="22">
        <f>('1 '!D10+'1 '!D19+'1 '!D28+'1 '!D37+2!D10+2!D19)/6</f>
        <v>20.77116666666667</v>
      </c>
      <c r="E20" s="22">
        <f>('1 '!E10+'1 '!E19+'1 '!E28+'1 '!E37+2!E10+2!E19)/6</f>
        <v>19.292666666666666</v>
      </c>
      <c r="F20" s="22">
        <f>('1 '!F10+'1 '!F19+'1 '!F28+'1 '!F37+2!F10+2!F19)/6</f>
        <v>104.74633333333334</v>
      </c>
      <c r="G20" s="22">
        <f>('1 '!G10+'1 '!G19+'1 '!G28+'1 '!G37+2!G10+2!G19)/6</f>
        <v>650.5183333333335</v>
      </c>
      <c r="H20" s="22">
        <f>('1 '!H10+'1 '!H19+'1 '!H28+'1 '!H37+2!H10+2!H19)/6</f>
        <v>0.3085</v>
      </c>
      <c r="I20" s="22">
        <f>('1 '!I10+'1 '!I19+'1 '!I28+'1 '!I37+2!I10+2!I19)/6</f>
        <v>13.840833333333334</v>
      </c>
      <c r="J20" s="22">
        <f>('1 '!J10+'1 '!J19+'1 '!J28+'1 '!J37+2!J10+2!J19)/6</f>
        <v>123.45066666666668</v>
      </c>
      <c r="K20" s="22">
        <f>('1 '!K10+'1 '!K19+'1 '!K28+'1 '!K37+2!K10+2!K19)/6</f>
        <v>3.1995</v>
      </c>
      <c r="L20" s="22">
        <f>('1 '!L10+'1 '!L19+'1 '!L28+'1 '!L37+2!L10+2!L19)/6</f>
        <v>210.5775</v>
      </c>
      <c r="M20" s="22">
        <f>('1 '!M10+'1 '!M19+'1 '!M28+'1 '!M37+2!M10+2!M19)/6</f>
        <v>339.8863333333333</v>
      </c>
      <c r="N20" s="22">
        <f>('1 '!N10+'1 '!N19+'1 '!N28+'1 '!N37+2!N10+2!N19)/6</f>
        <v>101.13216666666665</v>
      </c>
      <c r="O20" s="22">
        <f>('1 '!O10+'1 '!O19+'1 '!O28+'1 '!O37+2!O10+2!O19)/6</f>
        <v>5.269222222222222</v>
      </c>
    </row>
  </sheetData>
  <sheetProtection/>
  <mergeCells count="3">
    <mergeCell ref="B2:O2"/>
    <mergeCell ref="B3:O3"/>
    <mergeCell ref="B12:O12"/>
  </mergeCells>
  <printOptions/>
  <pageMargins left="0.1968503937007874" right="0.1968503937007874" top="0.1968503937007874" bottom="0.1968503937007874" header="0.31496062992125984" footer="0.31496062992125984"/>
  <pageSetup fitToHeight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6.28125" style="7" bestFit="1" customWidth="1"/>
    <col min="2" max="2" width="39.7109375" style="7" bestFit="1" customWidth="1"/>
    <col min="3" max="4" width="7.7109375" style="7" bestFit="1" customWidth="1"/>
    <col min="5" max="5" width="7.57421875" style="7" bestFit="1" customWidth="1"/>
    <col min="6" max="6" width="6.57421875" style="7" bestFit="1" customWidth="1"/>
    <col min="7" max="7" width="9.28125" style="7" bestFit="1" customWidth="1"/>
    <col min="8" max="11" width="8.140625" style="7" bestFit="1" customWidth="1"/>
    <col min="12" max="13" width="7.140625" style="7" bestFit="1" customWidth="1"/>
    <col min="14" max="14" width="6.57421875" style="7" bestFit="1" customWidth="1"/>
    <col min="15" max="15" width="5.7109375" style="7" bestFit="1" customWidth="1"/>
    <col min="16" max="16384" width="9.140625" style="7" customWidth="1"/>
  </cols>
  <sheetData>
    <row r="1" spans="1:15" s="3" customFormat="1" ht="40.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</row>
    <row r="2" spans="1:15" s="3" customFormat="1" ht="21.75" customHeight="1">
      <c r="A2" s="34"/>
      <c r="B2" s="47" t="s">
        <v>25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1:15" s="3" customFormat="1" ht="12">
      <c r="A3" s="34"/>
      <c r="B3" s="47" t="s">
        <v>18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</row>
    <row r="4" spans="1:15" s="3" customFormat="1" ht="12">
      <c r="A4" s="8" t="s">
        <v>58</v>
      </c>
      <c r="B4" s="9" t="s">
        <v>53</v>
      </c>
      <c r="C4" s="24">
        <v>60</v>
      </c>
      <c r="D4" s="36">
        <v>0.72</v>
      </c>
      <c r="E4" s="36">
        <v>3.06</v>
      </c>
      <c r="F4" s="36">
        <v>3.3</v>
      </c>
      <c r="G4" s="36">
        <v>43.8</v>
      </c>
      <c r="H4" s="36">
        <v>0.018</v>
      </c>
      <c r="I4" s="36">
        <v>7.8</v>
      </c>
      <c r="J4" s="36">
        <v>0</v>
      </c>
      <c r="K4" s="36">
        <v>1.44</v>
      </c>
      <c r="L4" s="36">
        <v>20.4</v>
      </c>
      <c r="M4" s="36">
        <v>18</v>
      </c>
      <c r="N4" s="36">
        <v>10.8</v>
      </c>
      <c r="O4" s="36">
        <v>0.56</v>
      </c>
    </row>
    <row r="5" spans="1:15" s="11" customFormat="1" ht="24">
      <c r="A5" s="8">
        <v>175</v>
      </c>
      <c r="B5" s="9" t="s">
        <v>74</v>
      </c>
      <c r="C5" s="10" t="s">
        <v>75</v>
      </c>
      <c r="D5" s="37">
        <v>7.17</v>
      </c>
      <c r="E5" s="37">
        <v>9.16</v>
      </c>
      <c r="F5" s="37">
        <v>42.23</v>
      </c>
      <c r="G5" s="37">
        <v>278.8</v>
      </c>
      <c r="H5" s="37">
        <v>0.123</v>
      </c>
      <c r="I5" s="37">
        <v>0.574</v>
      </c>
      <c r="J5" s="37">
        <v>50.74</v>
      </c>
      <c r="K5" s="37">
        <v>0.205</v>
      </c>
      <c r="L5" s="37">
        <v>130.19</v>
      </c>
      <c r="M5" s="37">
        <v>177.28</v>
      </c>
      <c r="N5" s="37">
        <v>44.81</v>
      </c>
      <c r="O5" s="37">
        <v>1.004</v>
      </c>
    </row>
    <row r="6" spans="1:15" s="11" customFormat="1" ht="12">
      <c r="A6" s="8">
        <v>349</v>
      </c>
      <c r="B6" s="12" t="s">
        <v>51</v>
      </c>
      <c r="C6" s="10">
        <v>200</v>
      </c>
      <c r="D6" s="29">
        <v>1.16</v>
      </c>
      <c r="E6" s="29">
        <v>0.3</v>
      </c>
      <c r="F6" s="29">
        <v>37.12</v>
      </c>
      <c r="G6" s="29">
        <v>196.38</v>
      </c>
      <c r="H6" s="29">
        <v>0.02</v>
      </c>
      <c r="I6" s="29">
        <v>0.8</v>
      </c>
      <c r="J6" s="29" t="s">
        <v>16</v>
      </c>
      <c r="K6" s="29">
        <v>0.2</v>
      </c>
      <c r="L6" s="29">
        <v>5.84</v>
      </c>
      <c r="M6" s="29">
        <v>46</v>
      </c>
      <c r="N6" s="29">
        <v>33</v>
      </c>
      <c r="O6" s="29">
        <v>0.96</v>
      </c>
    </row>
    <row r="7" spans="1:15" s="11" customFormat="1" ht="12">
      <c r="A7" s="31" t="s">
        <v>67</v>
      </c>
      <c r="B7" s="12" t="s">
        <v>28</v>
      </c>
      <c r="C7" s="10">
        <v>30</v>
      </c>
      <c r="D7" s="29">
        <v>2.28</v>
      </c>
      <c r="E7" s="29">
        <v>0.24</v>
      </c>
      <c r="F7" s="29">
        <v>14.76</v>
      </c>
      <c r="G7" s="29">
        <v>70.2</v>
      </c>
      <c r="H7" s="29">
        <v>0.033</v>
      </c>
      <c r="I7" s="29" t="s">
        <v>16</v>
      </c>
      <c r="J7" s="29" t="s">
        <v>16</v>
      </c>
      <c r="K7" s="29">
        <v>0.33</v>
      </c>
      <c r="L7" s="29">
        <v>6</v>
      </c>
      <c r="M7" s="29">
        <v>19.5</v>
      </c>
      <c r="N7" s="29">
        <v>4.2</v>
      </c>
      <c r="O7" s="29">
        <v>0.33</v>
      </c>
    </row>
    <row r="8" spans="1:15" s="11" customFormat="1" ht="12">
      <c r="A8" s="31" t="s">
        <v>67</v>
      </c>
      <c r="B8" s="12" t="s">
        <v>65</v>
      </c>
      <c r="C8" s="10">
        <v>20</v>
      </c>
      <c r="D8" s="29">
        <v>1.6</v>
      </c>
      <c r="E8" s="29">
        <v>0.3</v>
      </c>
      <c r="F8" s="29">
        <v>8.02</v>
      </c>
      <c r="G8" s="29">
        <v>41.2</v>
      </c>
      <c r="H8" s="29">
        <v>0.05</v>
      </c>
      <c r="I8" s="29" t="s">
        <v>16</v>
      </c>
      <c r="J8" s="29" t="s">
        <v>16</v>
      </c>
      <c r="K8" s="29">
        <v>0.46</v>
      </c>
      <c r="L8" s="29">
        <v>6.6</v>
      </c>
      <c r="M8" s="29">
        <v>46.8</v>
      </c>
      <c r="N8" s="29">
        <v>13.2</v>
      </c>
      <c r="O8" s="29">
        <v>0.88</v>
      </c>
    </row>
    <row r="9" spans="1:15" s="3" customFormat="1" ht="12">
      <c r="A9" s="14"/>
      <c r="B9" s="14" t="s">
        <v>19</v>
      </c>
      <c r="C9" s="15"/>
      <c r="D9" s="22">
        <f>SUM(D4:D8)</f>
        <v>12.929999999999998</v>
      </c>
      <c r="E9" s="22">
        <f aca="true" t="shared" si="0" ref="E9:O9">SUM(E4:E8)</f>
        <v>13.060000000000002</v>
      </c>
      <c r="F9" s="22">
        <f t="shared" si="0"/>
        <v>105.42999999999999</v>
      </c>
      <c r="G9" s="22">
        <f t="shared" si="0"/>
        <v>630.3800000000001</v>
      </c>
      <c r="H9" s="22">
        <f t="shared" si="0"/>
        <v>0.244</v>
      </c>
      <c r="I9" s="22">
        <f t="shared" si="0"/>
        <v>9.174000000000001</v>
      </c>
      <c r="J9" s="22">
        <f t="shared" si="0"/>
        <v>50.74</v>
      </c>
      <c r="K9" s="22">
        <f t="shared" si="0"/>
        <v>2.635</v>
      </c>
      <c r="L9" s="22">
        <f t="shared" si="0"/>
        <v>169.03</v>
      </c>
      <c r="M9" s="22">
        <f t="shared" si="0"/>
        <v>307.58</v>
      </c>
      <c r="N9" s="22">
        <f t="shared" si="0"/>
        <v>106.01</v>
      </c>
      <c r="O9" s="22">
        <f t="shared" si="0"/>
        <v>3.734</v>
      </c>
    </row>
    <row r="11" spans="1:15" ht="12">
      <c r="A11" s="34"/>
      <c r="B11" s="47" t="s">
        <v>20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9"/>
    </row>
    <row r="12" spans="1:15" ht="12">
      <c r="A12" s="8">
        <v>338</v>
      </c>
      <c r="B12" s="12" t="s">
        <v>26</v>
      </c>
      <c r="C12" s="10">
        <v>100</v>
      </c>
      <c r="D12" s="29">
        <v>0.4</v>
      </c>
      <c r="E12" s="29">
        <v>0.4</v>
      </c>
      <c r="F12" s="29">
        <v>9.8</v>
      </c>
      <c r="G12" s="29">
        <v>47</v>
      </c>
      <c r="H12" s="29">
        <v>0.03</v>
      </c>
      <c r="I12" s="29">
        <v>10</v>
      </c>
      <c r="J12" s="29">
        <v>0</v>
      </c>
      <c r="K12" s="29">
        <v>0.2</v>
      </c>
      <c r="L12" s="29">
        <v>16</v>
      </c>
      <c r="M12" s="29">
        <v>11</v>
      </c>
      <c r="N12" s="29">
        <v>9</v>
      </c>
      <c r="O12" s="29">
        <v>2.2</v>
      </c>
    </row>
    <row r="13" spans="1:15" ht="24">
      <c r="A13" s="8">
        <v>243</v>
      </c>
      <c r="B13" s="9" t="s">
        <v>69</v>
      </c>
      <c r="C13" s="30" t="s">
        <v>79</v>
      </c>
      <c r="D13" s="29">
        <v>5.9</v>
      </c>
      <c r="E13" s="29">
        <v>12</v>
      </c>
      <c r="F13" s="29">
        <v>3.21</v>
      </c>
      <c r="G13" s="29">
        <v>144</v>
      </c>
      <c r="H13" s="29">
        <v>0.032</v>
      </c>
      <c r="I13" s="29">
        <v>0.54</v>
      </c>
      <c r="J13" s="29">
        <v>13.52</v>
      </c>
      <c r="K13" s="29">
        <v>0.32</v>
      </c>
      <c r="L13" s="29">
        <v>23.7</v>
      </c>
      <c r="M13" s="29">
        <v>81.75</v>
      </c>
      <c r="N13" s="29">
        <v>11.92</v>
      </c>
      <c r="O13" s="29">
        <v>1.06</v>
      </c>
    </row>
    <row r="14" spans="1:15" ht="24">
      <c r="A14" s="8">
        <v>203</v>
      </c>
      <c r="B14" s="9" t="s">
        <v>45</v>
      </c>
      <c r="C14" s="10" t="s">
        <v>48</v>
      </c>
      <c r="D14" s="29">
        <v>3.9</v>
      </c>
      <c r="E14" s="29">
        <v>4.01</v>
      </c>
      <c r="F14" s="29">
        <v>49.72</v>
      </c>
      <c r="G14" s="29">
        <v>202.35</v>
      </c>
      <c r="H14" s="29">
        <v>0.04</v>
      </c>
      <c r="I14" s="29" t="s">
        <v>16</v>
      </c>
      <c r="J14" s="29">
        <v>32.33</v>
      </c>
      <c r="K14" s="29">
        <v>0.95</v>
      </c>
      <c r="L14" s="29">
        <v>16.63</v>
      </c>
      <c r="M14" s="29">
        <v>86.27</v>
      </c>
      <c r="N14" s="29">
        <v>29.02</v>
      </c>
      <c r="O14" s="29">
        <v>0.62</v>
      </c>
    </row>
    <row r="15" spans="1:15" ht="12">
      <c r="A15" s="8">
        <v>376</v>
      </c>
      <c r="B15" s="12" t="s">
        <v>40</v>
      </c>
      <c r="C15" s="10" t="s">
        <v>38</v>
      </c>
      <c r="D15" s="29">
        <v>0.07</v>
      </c>
      <c r="E15" s="29">
        <v>0.2</v>
      </c>
      <c r="F15" s="29">
        <v>10.01</v>
      </c>
      <c r="G15" s="29">
        <v>40</v>
      </c>
      <c r="H15" s="29">
        <v>0</v>
      </c>
      <c r="I15" s="29">
        <v>0.03</v>
      </c>
      <c r="J15" s="29">
        <v>0</v>
      </c>
      <c r="K15" s="29">
        <v>0</v>
      </c>
      <c r="L15" s="29">
        <v>10.95</v>
      </c>
      <c r="M15" s="29">
        <v>2.8</v>
      </c>
      <c r="N15" s="29">
        <v>1.4</v>
      </c>
      <c r="O15" s="29">
        <v>0.23</v>
      </c>
    </row>
    <row r="16" spans="1:15" ht="12">
      <c r="A16" s="31" t="s">
        <v>67</v>
      </c>
      <c r="B16" s="12" t="s">
        <v>28</v>
      </c>
      <c r="C16" s="10">
        <v>30</v>
      </c>
      <c r="D16" s="29">
        <v>2.28</v>
      </c>
      <c r="E16" s="29">
        <v>0.24</v>
      </c>
      <c r="F16" s="29">
        <v>14.76</v>
      </c>
      <c r="G16" s="29">
        <v>70.2</v>
      </c>
      <c r="H16" s="29">
        <v>0.033</v>
      </c>
      <c r="I16" s="29" t="s">
        <v>16</v>
      </c>
      <c r="J16" s="29" t="s">
        <v>16</v>
      </c>
      <c r="K16" s="29">
        <v>0.33</v>
      </c>
      <c r="L16" s="29">
        <v>6</v>
      </c>
      <c r="M16" s="29">
        <v>19.5</v>
      </c>
      <c r="N16" s="29">
        <v>4.2</v>
      </c>
      <c r="O16" s="29">
        <v>0.33</v>
      </c>
    </row>
    <row r="17" spans="1:15" ht="12">
      <c r="A17" s="31" t="s">
        <v>67</v>
      </c>
      <c r="B17" s="12" t="s">
        <v>65</v>
      </c>
      <c r="C17" s="10">
        <v>20</v>
      </c>
      <c r="D17" s="29">
        <v>1.6</v>
      </c>
      <c r="E17" s="29">
        <v>0.3</v>
      </c>
      <c r="F17" s="29">
        <v>8.02</v>
      </c>
      <c r="G17" s="29">
        <v>41.2</v>
      </c>
      <c r="H17" s="29">
        <v>0.05</v>
      </c>
      <c r="I17" s="29" t="s">
        <v>16</v>
      </c>
      <c r="J17" s="29" t="s">
        <v>16</v>
      </c>
      <c r="K17" s="29">
        <v>0.46</v>
      </c>
      <c r="L17" s="29">
        <v>6.6</v>
      </c>
      <c r="M17" s="29">
        <v>46.8</v>
      </c>
      <c r="N17" s="29">
        <v>13.2</v>
      </c>
      <c r="O17" s="29">
        <v>0.88</v>
      </c>
    </row>
    <row r="18" spans="1:15" ht="12">
      <c r="A18" s="14"/>
      <c r="B18" s="14" t="s">
        <v>19</v>
      </c>
      <c r="C18" s="15"/>
      <c r="D18" s="22">
        <f>SUM(D12:D17)</f>
        <v>14.15</v>
      </c>
      <c r="E18" s="22">
        <f aca="true" t="shared" si="1" ref="E18:O18">SUM(E12:E17)</f>
        <v>17.15</v>
      </c>
      <c r="F18" s="22">
        <f t="shared" si="1"/>
        <v>95.52000000000001</v>
      </c>
      <c r="G18" s="22">
        <f t="shared" si="1"/>
        <v>544.75</v>
      </c>
      <c r="H18" s="22">
        <f t="shared" si="1"/>
        <v>0.185</v>
      </c>
      <c r="I18" s="22">
        <f t="shared" si="1"/>
        <v>10.569999999999999</v>
      </c>
      <c r="J18" s="22">
        <f t="shared" si="1"/>
        <v>45.849999999999994</v>
      </c>
      <c r="K18" s="22">
        <f t="shared" si="1"/>
        <v>2.2600000000000002</v>
      </c>
      <c r="L18" s="22">
        <f t="shared" si="1"/>
        <v>79.88</v>
      </c>
      <c r="M18" s="22">
        <f t="shared" si="1"/>
        <v>248.12</v>
      </c>
      <c r="N18" s="22">
        <f t="shared" si="1"/>
        <v>68.74</v>
      </c>
      <c r="O18" s="22">
        <f t="shared" si="1"/>
        <v>5.32</v>
      </c>
    </row>
    <row r="20" spans="1:15" ht="12">
      <c r="A20" s="34"/>
      <c r="B20" s="47" t="s">
        <v>21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/>
    </row>
    <row r="21" spans="1:15" ht="12">
      <c r="A21" s="8">
        <v>229</v>
      </c>
      <c r="B21" s="12" t="s">
        <v>64</v>
      </c>
      <c r="C21" s="10" t="s">
        <v>44</v>
      </c>
      <c r="D21" s="29">
        <v>8.78</v>
      </c>
      <c r="E21" s="29">
        <v>4.46</v>
      </c>
      <c r="F21" s="29">
        <v>3.42</v>
      </c>
      <c r="G21" s="29">
        <v>94.5</v>
      </c>
      <c r="H21" s="29">
        <v>0.05</v>
      </c>
      <c r="I21" s="29">
        <v>3.36</v>
      </c>
      <c r="J21" s="29">
        <v>144.76</v>
      </c>
      <c r="K21" s="29" t="s">
        <v>16</v>
      </c>
      <c r="L21" s="29">
        <v>35.16</v>
      </c>
      <c r="M21" s="29">
        <v>55.4</v>
      </c>
      <c r="N21" s="29">
        <v>20.7</v>
      </c>
      <c r="O21" s="29">
        <v>0.77</v>
      </c>
    </row>
    <row r="22" spans="1:15" ht="24">
      <c r="A22" s="8">
        <v>171</v>
      </c>
      <c r="B22" s="9" t="s">
        <v>76</v>
      </c>
      <c r="C22" s="10" t="s">
        <v>48</v>
      </c>
      <c r="D22" s="29">
        <v>8.92</v>
      </c>
      <c r="E22" s="29">
        <v>6.11</v>
      </c>
      <c r="F22" s="29">
        <v>40.39</v>
      </c>
      <c r="G22" s="29">
        <v>250.92</v>
      </c>
      <c r="H22" s="29">
        <v>0.29</v>
      </c>
      <c r="I22" s="29">
        <v>0</v>
      </c>
      <c r="J22" s="29">
        <v>27.081</v>
      </c>
      <c r="K22" s="29"/>
      <c r="L22" s="29">
        <v>20.44</v>
      </c>
      <c r="M22" s="29">
        <v>211.8</v>
      </c>
      <c r="N22" s="29">
        <v>142.4</v>
      </c>
      <c r="O22" s="29">
        <v>4.743</v>
      </c>
    </row>
    <row r="23" spans="1:15" ht="12">
      <c r="A23" s="8">
        <v>377</v>
      </c>
      <c r="B23" s="12" t="s">
        <v>50</v>
      </c>
      <c r="C23" s="10" t="s">
        <v>37</v>
      </c>
      <c r="D23" s="29">
        <v>0.13</v>
      </c>
      <c r="E23" s="29">
        <v>0.02</v>
      </c>
      <c r="F23" s="29">
        <v>15.2</v>
      </c>
      <c r="G23" s="29">
        <v>62</v>
      </c>
      <c r="H23" s="29">
        <v>0</v>
      </c>
      <c r="I23" s="29">
        <v>2.83</v>
      </c>
      <c r="J23" s="29">
        <v>0</v>
      </c>
      <c r="K23" s="29">
        <v>0.01</v>
      </c>
      <c r="L23" s="29">
        <v>14.2</v>
      </c>
      <c r="M23" s="29">
        <v>4.4</v>
      </c>
      <c r="N23" s="29">
        <v>2.4</v>
      </c>
      <c r="O23" s="29">
        <v>0.36</v>
      </c>
    </row>
    <row r="24" spans="1:15" ht="12">
      <c r="A24" s="31" t="s">
        <v>67</v>
      </c>
      <c r="B24" s="12" t="s">
        <v>28</v>
      </c>
      <c r="C24" s="10">
        <v>30</v>
      </c>
      <c r="D24" s="29">
        <v>2.28</v>
      </c>
      <c r="E24" s="29">
        <v>0.24</v>
      </c>
      <c r="F24" s="29">
        <v>14.76</v>
      </c>
      <c r="G24" s="29">
        <v>70.2</v>
      </c>
      <c r="H24" s="29">
        <v>0.033</v>
      </c>
      <c r="I24" s="29" t="s">
        <v>16</v>
      </c>
      <c r="J24" s="29" t="s">
        <v>16</v>
      </c>
      <c r="K24" s="29">
        <v>0.33</v>
      </c>
      <c r="L24" s="29">
        <v>6</v>
      </c>
      <c r="M24" s="29">
        <v>19.5</v>
      </c>
      <c r="N24" s="29">
        <v>4.2</v>
      </c>
      <c r="O24" s="29">
        <v>0.33</v>
      </c>
    </row>
    <row r="25" spans="1:15" ht="12">
      <c r="A25" s="31" t="s">
        <v>67</v>
      </c>
      <c r="B25" s="12" t="s">
        <v>65</v>
      </c>
      <c r="C25" s="10">
        <v>20</v>
      </c>
      <c r="D25" s="29">
        <v>1.6</v>
      </c>
      <c r="E25" s="29">
        <v>0.3</v>
      </c>
      <c r="F25" s="29">
        <v>8.02</v>
      </c>
      <c r="G25" s="29">
        <v>41.2</v>
      </c>
      <c r="H25" s="29">
        <v>0.05</v>
      </c>
      <c r="I25" s="29" t="s">
        <v>16</v>
      </c>
      <c r="J25" s="29" t="s">
        <v>16</v>
      </c>
      <c r="K25" s="29">
        <v>0.46</v>
      </c>
      <c r="L25" s="29">
        <v>6.6</v>
      </c>
      <c r="M25" s="29">
        <v>46.8</v>
      </c>
      <c r="N25" s="29">
        <v>13.2</v>
      </c>
      <c r="O25" s="29">
        <v>0.88</v>
      </c>
    </row>
    <row r="26" spans="1:15" ht="12">
      <c r="A26" s="14"/>
      <c r="B26" s="14" t="s">
        <v>19</v>
      </c>
      <c r="C26" s="15"/>
      <c r="D26" s="22">
        <f>SUM(D21:D25)</f>
        <v>21.71</v>
      </c>
      <c r="E26" s="22">
        <f aca="true" t="shared" si="2" ref="E26:O26">SUM(E21:E25)</f>
        <v>11.13</v>
      </c>
      <c r="F26" s="22">
        <f t="shared" si="2"/>
        <v>81.79</v>
      </c>
      <c r="G26" s="22">
        <f t="shared" si="2"/>
        <v>518.8199999999999</v>
      </c>
      <c r="H26" s="22">
        <f t="shared" si="2"/>
        <v>0.423</v>
      </c>
      <c r="I26" s="22">
        <f t="shared" si="2"/>
        <v>6.1899999999999995</v>
      </c>
      <c r="J26" s="22">
        <f t="shared" si="2"/>
        <v>171.84099999999998</v>
      </c>
      <c r="K26" s="22">
        <f t="shared" si="2"/>
        <v>0.8</v>
      </c>
      <c r="L26" s="22">
        <f t="shared" si="2"/>
        <v>82.39999999999999</v>
      </c>
      <c r="M26" s="22">
        <f t="shared" si="2"/>
        <v>337.9</v>
      </c>
      <c r="N26" s="22">
        <f t="shared" si="2"/>
        <v>182.89999999999998</v>
      </c>
      <c r="O26" s="22">
        <f t="shared" si="2"/>
        <v>7.083</v>
      </c>
    </row>
    <row r="28" spans="1:15" ht="12">
      <c r="A28" s="34"/>
      <c r="B28" s="47" t="s">
        <v>22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9"/>
    </row>
    <row r="29" spans="1:15" ht="12">
      <c r="A29" s="8">
        <v>15</v>
      </c>
      <c r="B29" s="12" t="s">
        <v>30</v>
      </c>
      <c r="C29" s="10">
        <v>10</v>
      </c>
      <c r="D29" s="29">
        <v>2.32</v>
      </c>
      <c r="E29" s="29">
        <v>2.7</v>
      </c>
      <c r="F29" s="29" t="s">
        <v>16</v>
      </c>
      <c r="G29" s="29">
        <v>5.83</v>
      </c>
      <c r="H29" s="29">
        <v>0.005</v>
      </c>
      <c r="I29" s="29">
        <v>0.07</v>
      </c>
      <c r="J29" s="29">
        <v>29.05</v>
      </c>
      <c r="K29" s="29">
        <v>0.05</v>
      </c>
      <c r="L29" s="29">
        <v>33</v>
      </c>
      <c r="M29" s="29">
        <v>36.7</v>
      </c>
      <c r="N29" s="29">
        <v>10.55</v>
      </c>
      <c r="O29" s="29">
        <v>0.45</v>
      </c>
    </row>
    <row r="30" spans="1:15" ht="12">
      <c r="A30" s="8">
        <v>62</v>
      </c>
      <c r="B30" s="12" t="s">
        <v>49</v>
      </c>
      <c r="C30" s="10">
        <v>60</v>
      </c>
      <c r="D30" s="29">
        <v>0.74</v>
      </c>
      <c r="E30" s="29">
        <v>1.128</v>
      </c>
      <c r="F30" s="29">
        <v>4.886</v>
      </c>
      <c r="G30" s="29">
        <v>49.02</v>
      </c>
      <c r="H30" s="29">
        <v>0.025</v>
      </c>
      <c r="I30" s="29">
        <v>8.456</v>
      </c>
      <c r="J30" s="29">
        <v>0</v>
      </c>
      <c r="K30" s="29">
        <v>0</v>
      </c>
      <c r="L30" s="29">
        <v>15.456</v>
      </c>
      <c r="M30" s="29">
        <v>31.66</v>
      </c>
      <c r="N30" s="29">
        <v>3.629</v>
      </c>
      <c r="O30" s="29">
        <v>0.399</v>
      </c>
    </row>
    <row r="31" spans="1:15" ht="12">
      <c r="A31" s="8">
        <v>291</v>
      </c>
      <c r="B31" s="9" t="s">
        <v>35</v>
      </c>
      <c r="C31" s="10" t="s">
        <v>29</v>
      </c>
      <c r="D31" s="29">
        <v>15.7</v>
      </c>
      <c r="E31" s="29">
        <v>19.55</v>
      </c>
      <c r="F31" s="29">
        <v>46.414</v>
      </c>
      <c r="G31" s="29">
        <v>377.67</v>
      </c>
      <c r="H31" s="29">
        <v>0.24</v>
      </c>
      <c r="I31" s="29">
        <v>13.98</v>
      </c>
      <c r="J31" s="29">
        <v>174.8</v>
      </c>
      <c r="K31" s="29" t="s">
        <v>16</v>
      </c>
      <c r="L31" s="29">
        <v>246.09</v>
      </c>
      <c r="M31" s="29">
        <v>224.93</v>
      </c>
      <c r="N31" s="29">
        <v>37.93</v>
      </c>
      <c r="O31" s="29">
        <v>2.7</v>
      </c>
    </row>
    <row r="32" spans="1:15" ht="12">
      <c r="A32" s="8">
        <v>376</v>
      </c>
      <c r="B32" s="12" t="s">
        <v>40</v>
      </c>
      <c r="C32" s="10" t="s">
        <v>38</v>
      </c>
      <c r="D32" s="29">
        <v>0.07</v>
      </c>
      <c r="E32" s="29">
        <v>0.2</v>
      </c>
      <c r="F32" s="29">
        <v>10.01</v>
      </c>
      <c r="G32" s="29">
        <v>40</v>
      </c>
      <c r="H32" s="29">
        <v>0</v>
      </c>
      <c r="I32" s="29">
        <v>0.03</v>
      </c>
      <c r="J32" s="29">
        <v>0</v>
      </c>
      <c r="K32" s="29">
        <v>0</v>
      </c>
      <c r="L32" s="29">
        <v>10.95</v>
      </c>
      <c r="M32" s="29">
        <v>2.8</v>
      </c>
      <c r="N32" s="29">
        <v>1.4</v>
      </c>
      <c r="O32" s="29">
        <v>0.23</v>
      </c>
    </row>
    <row r="33" spans="1:15" ht="12">
      <c r="A33" s="31" t="s">
        <v>67</v>
      </c>
      <c r="B33" s="12" t="s">
        <v>28</v>
      </c>
      <c r="C33" s="10">
        <v>30</v>
      </c>
      <c r="D33" s="29">
        <v>2.28</v>
      </c>
      <c r="E33" s="29">
        <v>0.24</v>
      </c>
      <c r="F33" s="29">
        <v>14.76</v>
      </c>
      <c r="G33" s="29">
        <v>70.2</v>
      </c>
      <c r="H33" s="29">
        <v>0.033</v>
      </c>
      <c r="I33" s="29" t="s">
        <v>16</v>
      </c>
      <c r="J33" s="29" t="s">
        <v>16</v>
      </c>
      <c r="K33" s="29">
        <v>0.33</v>
      </c>
      <c r="L33" s="29">
        <v>6</v>
      </c>
      <c r="M33" s="29">
        <v>19.5</v>
      </c>
      <c r="N33" s="29">
        <v>4.2</v>
      </c>
      <c r="O33" s="29">
        <v>0.33</v>
      </c>
    </row>
    <row r="34" spans="1:15" ht="12">
      <c r="A34" s="31" t="s">
        <v>67</v>
      </c>
      <c r="B34" s="12" t="s">
        <v>65</v>
      </c>
      <c r="C34" s="10">
        <v>20</v>
      </c>
      <c r="D34" s="29">
        <v>1.6</v>
      </c>
      <c r="E34" s="29">
        <v>0.3</v>
      </c>
      <c r="F34" s="29">
        <v>8.02</v>
      </c>
      <c r="G34" s="29">
        <v>41.2</v>
      </c>
      <c r="H34" s="29">
        <v>0.05</v>
      </c>
      <c r="I34" s="29" t="s">
        <v>16</v>
      </c>
      <c r="J34" s="29" t="s">
        <v>16</v>
      </c>
      <c r="K34" s="29">
        <v>0.46</v>
      </c>
      <c r="L34" s="29">
        <v>6.6</v>
      </c>
      <c r="M34" s="29">
        <v>46.8</v>
      </c>
      <c r="N34" s="29">
        <v>13.2</v>
      </c>
      <c r="O34" s="29">
        <v>0.88</v>
      </c>
    </row>
    <row r="35" spans="1:15" ht="12">
      <c r="A35" s="14"/>
      <c r="B35" s="14" t="s">
        <v>19</v>
      </c>
      <c r="C35" s="15"/>
      <c r="D35" s="22">
        <f>SUM(D29:D34)</f>
        <v>22.71</v>
      </c>
      <c r="E35" s="22">
        <f aca="true" t="shared" si="3" ref="E35:O35">SUM(E29:E34)</f>
        <v>24.118</v>
      </c>
      <c r="F35" s="22">
        <f t="shared" si="3"/>
        <v>84.09</v>
      </c>
      <c r="G35" s="22">
        <f t="shared" si="3"/>
        <v>583.9200000000001</v>
      </c>
      <c r="H35" s="22">
        <f t="shared" si="3"/>
        <v>0.35300000000000004</v>
      </c>
      <c r="I35" s="22">
        <f t="shared" si="3"/>
        <v>22.536</v>
      </c>
      <c r="J35" s="22">
        <f t="shared" si="3"/>
        <v>203.85000000000002</v>
      </c>
      <c r="K35" s="22">
        <f t="shared" si="3"/>
        <v>0.8400000000000001</v>
      </c>
      <c r="L35" s="22">
        <f t="shared" si="3"/>
        <v>318.096</v>
      </c>
      <c r="M35" s="22">
        <f t="shared" si="3"/>
        <v>362.39000000000004</v>
      </c>
      <c r="N35" s="22">
        <f t="shared" si="3"/>
        <v>70.909</v>
      </c>
      <c r="O35" s="22">
        <f t="shared" si="3"/>
        <v>4.989</v>
      </c>
    </row>
  </sheetData>
  <sheetProtection/>
  <mergeCells count="5">
    <mergeCell ref="B2:O2"/>
    <mergeCell ref="B3:O3"/>
    <mergeCell ref="B11:O11"/>
    <mergeCell ref="B20:O20"/>
    <mergeCell ref="B28:O2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6.28125" style="7" bestFit="1" customWidth="1"/>
    <col min="2" max="2" width="38.7109375" style="7" bestFit="1" customWidth="1"/>
    <col min="3" max="3" width="6.00390625" style="7" bestFit="1" customWidth="1"/>
    <col min="4" max="4" width="7.57421875" style="7" bestFit="1" customWidth="1"/>
    <col min="5" max="5" width="7.421875" style="7" bestFit="1" customWidth="1"/>
    <col min="6" max="7" width="9.140625" style="7" customWidth="1"/>
    <col min="8" max="11" width="8.00390625" style="7" bestFit="1" customWidth="1"/>
    <col min="12" max="14" width="7.00390625" style="7" bestFit="1" customWidth="1"/>
    <col min="15" max="15" width="5.57421875" style="7" bestFit="1" customWidth="1"/>
    <col min="16" max="16384" width="9.140625" style="7" customWidth="1"/>
  </cols>
  <sheetData>
    <row r="1" spans="1:15" s="3" customFormat="1" ht="40.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</row>
    <row r="2" spans="1:15" s="3" customFormat="1" ht="23.25" customHeight="1">
      <c r="A2" s="34"/>
      <c r="B2" s="47" t="s">
        <v>25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1:15" s="3" customFormat="1" ht="12">
      <c r="A3" s="34"/>
      <c r="B3" s="47" t="s">
        <v>23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</row>
    <row r="4" spans="1:15" s="3" customFormat="1" ht="12">
      <c r="A4" s="8">
        <v>45</v>
      </c>
      <c r="B4" s="9" t="s">
        <v>63</v>
      </c>
      <c r="C4" s="10">
        <v>60</v>
      </c>
      <c r="D4" s="29">
        <v>1.186</v>
      </c>
      <c r="E4" s="29">
        <v>2.95</v>
      </c>
      <c r="F4" s="29">
        <v>6.76</v>
      </c>
      <c r="G4" s="29">
        <v>35.8</v>
      </c>
      <c r="H4" s="29">
        <v>0.012</v>
      </c>
      <c r="I4" s="29">
        <v>1.51</v>
      </c>
      <c r="J4" s="29" t="s">
        <v>16</v>
      </c>
      <c r="K4" s="29">
        <v>5.06</v>
      </c>
      <c r="L4" s="29">
        <v>17.3</v>
      </c>
      <c r="M4" s="29">
        <v>16.7</v>
      </c>
      <c r="N4" s="29">
        <v>17</v>
      </c>
      <c r="O4" s="29">
        <v>0.3</v>
      </c>
    </row>
    <row r="5" spans="1:15" s="11" customFormat="1" ht="12">
      <c r="A5" s="8">
        <v>289</v>
      </c>
      <c r="B5" s="12" t="s">
        <v>54</v>
      </c>
      <c r="C5" s="10" t="s">
        <v>29</v>
      </c>
      <c r="D5" s="29">
        <v>14.98</v>
      </c>
      <c r="E5" s="29">
        <v>16.12</v>
      </c>
      <c r="F5" s="29">
        <v>25.02</v>
      </c>
      <c r="G5" s="29">
        <v>238.28</v>
      </c>
      <c r="H5" s="29">
        <v>2.98</v>
      </c>
      <c r="I5" s="29">
        <v>10.02</v>
      </c>
      <c r="J5" s="29">
        <v>174.8</v>
      </c>
      <c r="K5" s="29">
        <v>1.71</v>
      </c>
      <c r="L5" s="29">
        <v>242.5</v>
      </c>
      <c r="M5" s="29">
        <v>178.43</v>
      </c>
      <c r="N5" s="29">
        <v>30.85</v>
      </c>
      <c r="O5" s="29">
        <v>15.68</v>
      </c>
    </row>
    <row r="6" spans="1:15" s="11" customFormat="1" ht="12">
      <c r="A6" s="8">
        <v>377</v>
      </c>
      <c r="B6" s="12" t="s">
        <v>78</v>
      </c>
      <c r="C6" s="10" t="s">
        <v>37</v>
      </c>
      <c r="D6" s="29">
        <v>0.13</v>
      </c>
      <c r="E6" s="29">
        <v>0.02</v>
      </c>
      <c r="F6" s="29">
        <v>15.2</v>
      </c>
      <c r="G6" s="29">
        <v>62</v>
      </c>
      <c r="H6" s="29">
        <v>0</v>
      </c>
      <c r="I6" s="29">
        <v>2.83</v>
      </c>
      <c r="J6" s="29">
        <v>0</v>
      </c>
      <c r="K6" s="29">
        <v>0.01</v>
      </c>
      <c r="L6" s="29">
        <v>14.2</v>
      </c>
      <c r="M6" s="29">
        <v>4.4</v>
      </c>
      <c r="N6" s="29">
        <v>2.4</v>
      </c>
      <c r="O6" s="29">
        <v>0.36</v>
      </c>
    </row>
    <row r="7" spans="1:15" s="11" customFormat="1" ht="12">
      <c r="A7" s="31" t="s">
        <v>67</v>
      </c>
      <c r="B7" s="12" t="s">
        <v>28</v>
      </c>
      <c r="C7" s="10">
        <v>30</v>
      </c>
      <c r="D7" s="29">
        <v>2.28</v>
      </c>
      <c r="E7" s="29">
        <v>0.24</v>
      </c>
      <c r="F7" s="29">
        <v>14.76</v>
      </c>
      <c r="G7" s="29">
        <v>70.2</v>
      </c>
      <c r="H7" s="29">
        <v>0.033</v>
      </c>
      <c r="I7" s="29" t="s">
        <v>16</v>
      </c>
      <c r="J7" s="29" t="s">
        <v>16</v>
      </c>
      <c r="K7" s="29">
        <v>0.33</v>
      </c>
      <c r="L7" s="29">
        <v>6</v>
      </c>
      <c r="M7" s="29">
        <v>19.5</v>
      </c>
      <c r="N7" s="29">
        <v>4.2</v>
      </c>
      <c r="O7" s="29">
        <v>0.33</v>
      </c>
    </row>
    <row r="8" spans="1:15" s="11" customFormat="1" ht="12">
      <c r="A8" s="31" t="s">
        <v>67</v>
      </c>
      <c r="B8" s="12" t="s">
        <v>65</v>
      </c>
      <c r="C8" s="10">
        <v>20</v>
      </c>
      <c r="D8" s="29">
        <v>1.6</v>
      </c>
      <c r="E8" s="29">
        <v>0.3</v>
      </c>
      <c r="F8" s="29">
        <v>8.02</v>
      </c>
      <c r="G8" s="29">
        <v>41.2</v>
      </c>
      <c r="H8" s="29">
        <v>0.05</v>
      </c>
      <c r="I8" s="29" t="s">
        <v>16</v>
      </c>
      <c r="J8" s="29" t="s">
        <v>16</v>
      </c>
      <c r="K8" s="29">
        <v>0.46</v>
      </c>
      <c r="L8" s="29">
        <v>6.6</v>
      </c>
      <c r="M8" s="29">
        <v>46.8</v>
      </c>
      <c r="N8" s="29">
        <v>13.2</v>
      </c>
      <c r="O8" s="29">
        <v>0.88</v>
      </c>
    </row>
    <row r="9" spans="1:15" s="11" customFormat="1" ht="12">
      <c r="A9" s="14"/>
      <c r="B9" s="14" t="s">
        <v>19</v>
      </c>
      <c r="C9" s="15"/>
      <c r="D9" s="22">
        <f>SUM(D4:D8)</f>
        <v>20.176000000000002</v>
      </c>
      <c r="E9" s="22">
        <f aca="true" t="shared" si="0" ref="E9:O9">SUM(E4:E8)</f>
        <v>19.63</v>
      </c>
      <c r="F9" s="22">
        <f t="shared" si="0"/>
        <v>69.76</v>
      </c>
      <c r="G9" s="22">
        <f>SUM(G4:G8)</f>
        <v>447.47999999999996</v>
      </c>
      <c r="H9" s="22">
        <f t="shared" si="0"/>
        <v>3.0749999999999997</v>
      </c>
      <c r="I9" s="22">
        <f t="shared" si="0"/>
        <v>14.36</v>
      </c>
      <c r="J9" s="22">
        <f t="shared" si="0"/>
        <v>174.8</v>
      </c>
      <c r="K9" s="22">
        <f t="shared" si="0"/>
        <v>7.569999999999999</v>
      </c>
      <c r="L9" s="22">
        <f t="shared" si="0"/>
        <v>286.6</v>
      </c>
      <c r="M9" s="22">
        <f t="shared" si="0"/>
        <v>265.83</v>
      </c>
      <c r="N9" s="22">
        <f t="shared" si="0"/>
        <v>67.65</v>
      </c>
      <c r="O9" s="22">
        <f t="shared" si="0"/>
        <v>17.549999999999997</v>
      </c>
    </row>
    <row r="10" spans="1:15" s="3" customFormat="1" ht="1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2">
      <c r="A11" s="34"/>
      <c r="B11" s="47" t="s">
        <v>24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9"/>
    </row>
    <row r="12" spans="1:15" ht="12">
      <c r="A12" s="8">
        <v>295</v>
      </c>
      <c r="B12" s="9" t="s">
        <v>34</v>
      </c>
      <c r="C12" s="10" t="s">
        <v>44</v>
      </c>
      <c r="D12" s="29">
        <v>9.05</v>
      </c>
      <c r="E12" s="29">
        <v>10.2</v>
      </c>
      <c r="F12" s="29">
        <v>10.69</v>
      </c>
      <c r="G12" s="29">
        <v>171</v>
      </c>
      <c r="H12" s="29">
        <v>0.07</v>
      </c>
      <c r="I12" s="29">
        <v>15.59</v>
      </c>
      <c r="J12" s="29">
        <v>31.56</v>
      </c>
      <c r="K12" s="29" t="s">
        <v>16</v>
      </c>
      <c r="L12" s="29">
        <v>42.44</v>
      </c>
      <c r="M12" s="29">
        <v>61.4</v>
      </c>
      <c r="N12" s="29">
        <v>13.48</v>
      </c>
      <c r="O12" s="29">
        <v>0.35</v>
      </c>
    </row>
    <row r="13" spans="1:15" ht="24">
      <c r="A13" s="8">
        <v>202</v>
      </c>
      <c r="B13" s="9" t="s">
        <v>45</v>
      </c>
      <c r="C13" s="10" t="s">
        <v>48</v>
      </c>
      <c r="D13" s="29">
        <v>3.9</v>
      </c>
      <c r="E13" s="29">
        <v>4.01</v>
      </c>
      <c r="F13" s="29">
        <v>49.72</v>
      </c>
      <c r="G13" s="29">
        <v>202.35</v>
      </c>
      <c r="H13" s="29">
        <v>0.04</v>
      </c>
      <c r="I13" s="29" t="s">
        <v>16</v>
      </c>
      <c r="J13" s="29">
        <v>32.33</v>
      </c>
      <c r="K13" s="29">
        <v>0.95</v>
      </c>
      <c r="L13" s="29">
        <v>16.63</v>
      </c>
      <c r="M13" s="29">
        <v>86.27</v>
      </c>
      <c r="N13" s="29">
        <v>29.02</v>
      </c>
      <c r="O13" s="29">
        <v>0.62</v>
      </c>
    </row>
    <row r="14" spans="1:15" ht="12">
      <c r="A14" s="8">
        <v>376</v>
      </c>
      <c r="B14" s="12" t="s">
        <v>40</v>
      </c>
      <c r="C14" s="10" t="s">
        <v>38</v>
      </c>
      <c r="D14" s="29">
        <v>0.07</v>
      </c>
      <c r="E14" s="29">
        <v>0.2</v>
      </c>
      <c r="F14" s="29">
        <v>10.01</v>
      </c>
      <c r="G14" s="29">
        <v>40</v>
      </c>
      <c r="H14" s="29">
        <v>0</v>
      </c>
      <c r="I14" s="29">
        <v>0.03</v>
      </c>
      <c r="J14" s="29">
        <v>0</v>
      </c>
      <c r="K14" s="29">
        <v>0</v>
      </c>
      <c r="L14" s="29">
        <v>10.95</v>
      </c>
      <c r="M14" s="29">
        <v>2.8</v>
      </c>
      <c r="N14" s="29">
        <v>1.4</v>
      </c>
      <c r="O14" s="29">
        <v>0.23</v>
      </c>
    </row>
    <row r="15" spans="1:15" ht="12">
      <c r="A15" s="31" t="s">
        <v>67</v>
      </c>
      <c r="B15" s="12" t="s">
        <v>28</v>
      </c>
      <c r="C15" s="10">
        <v>30</v>
      </c>
      <c r="D15" s="29">
        <v>2.28</v>
      </c>
      <c r="E15" s="29">
        <v>0.24</v>
      </c>
      <c r="F15" s="29">
        <v>14.76</v>
      </c>
      <c r="G15" s="29">
        <v>70.2</v>
      </c>
      <c r="H15" s="29">
        <v>0.033</v>
      </c>
      <c r="I15" s="29" t="s">
        <v>16</v>
      </c>
      <c r="J15" s="29" t="s">
        <v>16</v>
      </c>
      <c r="K15" s="29">
        <v>0.33</v>
      </c>
      <c r="L15" s="29">
        <v>6</v>
      </c>
      <c r="M15" s="29">
        <v>19.5</v>
      </c>
      <c r="N15" s="29">
        <v>4.2</v>
      </c>
      <c r="O15" s="29">
        <v>0.33</v>
      </c>
    </row>
    <row r="16" spans="1:15" ht="12">
      <c r="A16" s="31" t="s">
        <v>67</v>
      </c>
      <c r="B16" s="12" t="s">
        <v>65</v>
      </c>
      <c r="C16" s="10">
        <v>20</v>
      </c>
      <c r="D16" s="29">
        <v>1.6</v>
      </c>
      <c r="E16" s="29">
        <v>0.3</v>
      </c>
      <c r="F16" s="29">
        <v>8.02</v>
      </c>
      <c r="G16" s="29">
        <v>41.2</v>
      </c>
      <c r="H16" s="29">
        <v>0.05</v>
      </c>
      <c r="I16" s="29" t="s">
        <v>16</v>
      </c>
      <c r="J16" s="29" t="s">
        <v>16</v>
      </c>
      <c r="K16" s="29">
        <v>0.46</v>
      </c>
      <c r="L16" s="29">
        <v>6.6</v>
      </c>
      <c r="M16" s="29">
        <v>46.8</v>
      </c>
      <c r="N16" s="29">
        <v>13.2</v>
      </c>
      <c r="O16" s="29">
        <v>0.88</v>
      </c>
    </row>
    <row r="17" spans="1:15" ht="12">
      <c r="A17" s="14"/>
      <c r="B17" s="14" t="s">
        <v>19</v>
      </c>
      <c r="C17" s="15"/>
      <c r="D17" s="22">
        <f>SUM(D12:D16)</f>
        <v>16.900000000000002</v>
      </c>
      <c r="E17" s="22">
        <f aca="true" t="shared" si="1" ref="E17:O17">SUM(E12:E16)</f>
        <v>14.95</v>
      </c>
      <c r="F17" s="22">
        <f>SUM(F12:F16)</f>
        <v>93.2</v>
      </c>
      <c r="G17" s="22">
        <f t="shared" si="1"/>
        <v>524.75</v>
      </c>
      <c r="H17" s="22">
        <f t="shared" si="1"/>
        <v>0.193</v>
      </c>
      <c r="I17" s="22">
        <f t="shared" si="1"/>
        <v>15.62</v>
      </c>
      <c r="J17" s="22">
        <f t="shared" si="1"/>
        <v>63.89</v>
      </c>
      <c r="K17" s="22">
        <f t="shared" si="1"/>
        <v>1.74</v>
      </c>
      <c r="L17" s="22">
        <f t="shared" si="1"/>
        <v>82.61999999999999</v>
      </c>
      <c r="M17" s="22">
        <f t="shared" si="1"/>
        <v>216.76999999999998</v>
      </c>
      <c r="N17" s="22">
        <f t="shared" si="1"/>
        <v>61.3</v>
      </c>
      <c r="O17" s="22">
        <f t="shared" si="1"/>
        <v>2.41</v>
      </c>
    </row>
    <row r="18" spans="1:15" ht="12">
      <c r="A18" s="14"/>
      <c r="B18" s="14" t="s">
        <v>32</v>
      </c>
      <c r="C18" s="23"/>
      <c r="D18" s="22">
        <f>(3!D9+3!D18+3!D26+3!D35+4!D9+4!D17)/6</f>
        <v>18.096</v>
      </c>
      <c r="E18" s="22">
        <f>(3!E9+3!E18+3!E26+3!E35+4!E9+4!E17)/6</f>
        <v>16.673</v>
      </c>
      <c r="F18" s="22">
        <f>(3!F9+3!F18+3!F26+3!F35+4!F9+4!F17)/6</f>
        <v>88.29833333333335</v>
      </c>
      <c r="G18" s="22">
        <f>(3!G9+3!G18+3!G26+3!G35+4!G9+4!G17)/6</f>
        <v>541.6833333333333</v>
      </c>
      <c r="H18" s="22">
        <f>(3!H9+3!H18+3!H26+3!H35+4!H9+4!H17)/6</f>
        <v>0.7454999999999998</v>
      </c>
      <c r="I18" s="22">
        <f>(3!I9+3!I18+3!I26+3!I35+4!I9+4!I17)/6</f>
        <v>13.075000000000001</v>
      </c>
      <c r="J18" s="22">
        <f>(3!J9+3!J18+3!J26+3!J35+4!J9+4!J17)/6</f>
        <v>118.49516666666666</v>
      </c>
      <c r="K18" s="22">
        <f>(3!K9+3!K18+3!K26+3!K35+4!K9+4!K17)/6</f>
        <v>2.640833333333333</v>
      </c>
      <c r="L18" s="22">
        <f>(3!L9+3!L18+3!L26+3!L35+4!L9+4!L17)/6</f>
        <v>169.771</v>
      </c>
      <c r="M18" s="22">
        <f>(3!M9+3!M18+3!M26+3!M35+4!M9+4!M17)/6</f>
        <v>289.765</v>
      </c>
      <c r="N18" s="22">
        <f>(3!N9+3!N18+3!N26+3!N35+4!N9+4!N17)/6</f>
        <v>92.91816666666665</v>
      </c>
      <c r="O18" s="22">
        <f>(3!O9+3!O18+3!O26+3!O35+4!O9+4!O17)/6</f>
        <v>6.847666666666666</v>
      </c>
    </row>
    <row r="19" spans="1:15" ht="12">
      <c r="A19" s="14"/>
      <c r="B19" s="14" t="s">
        <v>33</v>
      </c>
      <c r="C19" s="23"/>
      <c r="D19" s="22">
        <f>(2!D20+4!D18)/2</f>
        <v>19.433583333333335</v>
      </c>
      <c r="E19" s="22">
        <f>(2!E20+4!E18)/2</f>
        <v>17.982833333333332</v>
      </c>
      <c r="F19" s="22">
        <f>(2!F20+4!F18)/2</f>
        <v>96.52233333333334</v>
      </c>
      <c r="G19" s="22">
        <f>(2!G20+4!G18)/2</f>
        <v>596.1008333333334</v>
      </c>
      <c r="H19" s="22">
        <f>(2!H20+4!H18)/2</f>
        <v>0.5269999999999999</v>
      </c>
      <c r="I19" s="22">
        <f>(2!I20+4!I18)/2</f>
        <v>13.457916666666668</v>
      </c>
      <c r="J19" s="22">
        <f>(2!J20+4!J18)/2</f>
        <v>120.97291666666666</v>
      </c>
      <c r="K19" s="22">
        <f>(2!K20+4!K18)/2</f>
        <v>2.920166666666667</v>
      </c>
      <c r="L19" s="22">
        <f>(2!L20+4!L18)/2</f>
        <v>190.17424999999997</v>
      </c>
      <c r="M19" s="22">
        <f>(2!M20+4!M18)/2</f>
        <v>314.8256666666666</v>
      </c>
      <c r="N19" s="22">
        <f>(2!N20+4!N18)/2</f>
        <v>97.02516666666665</v>
      </c>
      <c r="O19" s="22">
        <f>(2!O20+4!O18)/2</f>
        <v>6.058444444444444</v>
      </c>
    </row>
  </sheetData>
  <sheetProtection/>
  <mergeCells count="3">
    <mergeCell ref="B2:O2"/>
    <mergeCell ref="B3:O3"/>
    <mergeCell ref="B11:O1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2023-11-06T07:30:53Z</cp:lastPrinted>
  <dcterms:created xsi:type="dcterms:W3CDTF">2020-09-16T05:55:52Z</dcterms:created>
  <dcterms:modified xsi:type="dcterms:W3CDTF">2023-11-07T07:54:31Z</dcterms:modified>
  <cp:category/>
  <cp:version/>
  <cp:contentType/>
  <cp:contentStatus/>
</cp:coreProperties>
</file>